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13_ncr:1_{C1AFB5CD-D923-4EA1-AE1A-0375EBA5DA0D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勤務報告" sheetId="20" r:id="rId1"/>
    <sheet name="祝日等" sheetId="13" r:id="rId2"/>
    <sheet name="mytask" sheetId="22" r:id="rId3"/>
  </sheets>
  <definedNames>
    <definedName name="Holyday">祝日等!$J$1:$K$81</definedName>
    <definedName name="_xlnm.Print_Area" localSheetId="0">勤務報告!$B$1:$V$48</definedName>
    <definedName name="SPR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20" l="1"/>
  <c r="O5" i="20" l="1"/>
  <c r="T44" i="20" l="1"/>
  <c r="T9" i="20"/>
  <c r="A14" i="22"/>
  <c r="A12" i="22"/>
  <c r="P5" i="20" l="1"/>
  <c r="A38" i="22" l="1"/>
  <c r="A37" i="22"/>
  <c r="A24" i="22" l="1"/>
  <c r="A25" i="22"/>
  <c r="A26" i="22"/>
  <c r="A27" i="22"/>
  <c r="A28" i="22"/>
  <c r="A29" i="22"/>
  <c r="A30" i="22"/>
  <c r="A31" i="22"/>
  <c r="A32" i="22"/>
  <c r="A33" i="22"/>
  <c r="A13" i="22"/>
  <c r="A15" i="22"/>
  <c r="A16" i="22"/>
  <c r="A17" i="22"/>
  <c r="A18" i="22"/>
  <c r="A19" i="22"/>
  <c r="A20" i="22"/>
  <c r="A21" i="22"/>
  <c r="A22" i="22"/>
  <c r="A23" i="22"/>
  <c r="A34" i="22"/>
  <c r="A35" i="22"/>
  <c r="A36" i="22"/>
  <c r="A3" i="22" l="1"/>
  <c r="A4" i="22"/>
  <c r="A5" i="22"/>
  <c r="A6" i="22"/>
  <c r="A7" i="22"/>
  <c r="A8" i="22"/>
  <c r="A9" i="22"/>
  <c r="A10" i="22"/>
  <c r="A11" i="22"/>
  <c r="A2" i="22"/>
  <c r="X44" i="20"/>
  <c r="X9" i="20"/>
  <c r="V44" i="20"/>
  <c r="V9" i="20"/>
  <c r="B13" i="20"/>
  <c r="R9" i="20"/>
  <c r="P9" i="20"/>
  <c r="K44" i="20"/>
  <c r="R44" i="20"/>
  <c r="G2" i="13"/>
  <c r="G3" i="13" s="1"/>
  <c r="G4" i="13" s="1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G153" i="13" s="1"/>
  <c r="G154" i="13" s="1"/>
  <c r="G155" i="13" s="1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E2" i="13"/>
  <c r="E3" i="13" s="1"/>
  <c r="E4" i="13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E113" i="13" s="1"/>
  <c r="E114" i="13" s="1"/>
  <c r="E115" i="13" s="1"/>
  <c r="E116" i="13" s="1"/>
  <c r="E117" i="13" s="1"/>
  <c r="E118" i="13" s="1"/>
  <c r="E119" i="13" s="1"/>
  <c r="E120" i="13" s="1"/>
  <c r="E121" i="13" s="1"/>
  <c r="E122" i="13" s="1"/>
  <c r="E123" i="13" s="1"/>
  <c r="E124" i="13" s="1"/>
  <c r="E125" i="13" s="1"/>
  <c r="E126" i="13" s="1"/>
  <c r="E127" i="13" s="1"/>
  <c r="E128" i="13" s="1"/>
  <c r="E129" i="13" s="1"/>
  <c r="E130" i="13" s="1"/>
  <c r="E131" i="13" s="1"/>
  <c r="E132" i="13" s="1"/>
  <c r="E133" i="13" s="1"/>
  <c r="E134" i="13" s="1"/>
  <c r="E135" i="13" s="1"/>
  <c r="E136" i="13" s="1"/>
  <c r="E137" i="13" s="1"/>
  <c r="E138" i="13" s="1"/>
  <c r="E139" i="13" s="1"/>
  <c r="E140" i="13" s="1"/>
  <c r="E141" i="13" s="1"/>
  <c r="E142" i="13" s="1"/>
  <c r="E143" i="13" s="1"/>
  <c r="E144" i="13" s="1"/>
  <c r="E145" i="13" s="1"/>
  <c r="E146" i="13" s="1"/>
  <c r="E147" i="13" s="1"/>
  <c r="E148" i="13" s="1"/>
  <c r="E149" i="13" s="1"/>
  <c r="E150" i="13" s="1"/>
  <c r="E151" i="13" s="1"/>
  <c r="E152" i="13" s="1"/>
  <c r="E153" i="13" s="1"/>
  <c r="E154" i="13" s="1"/>
  <c r="E155" i="13" s="1"/>
  <c r="E156" i="13" s="1"/>
  <c r="E157" i="13" s="1"/>
  <c r="E158" i="13" s="1"/>
  <c r="E159" i="13" s="1"/>
  <c r="E160" i="13" s="1"/>
  <c r="E161" i="13" s="1"/>
  <c r="E162" i="13" s="1"/>
  <c r="E163" i="13" s="1"/>
  <c r="E164" i="13" s="1"/>
  <c r="E165" i="13" s="1"/>
  <c r="E166" i="13" s="1"/>
  <c r="E167" i="13" s="1"/>
  <c r="E168" i="13" s="1"/>
  <c r="E169" i="13" s="1"/>
  <c r="E170" i="13" s="1"/>
  <c r="E171" i="13" s="1"/>
  <c r="E172" i="13" s="1"/>
  <c r="E173" i="13" s="1"/>
  <c r="E174" i="13" s="1"/>
  <c r="E175" i="13" s="1"/>
  <c r="E176" i="13" s="1"/>
  <c r="E177" i="13" s="1"/>
  <c r="E178" i="13" s="1"/>
  <c r="E179" i="13" s="1"/>
  <c r="E180" i="13" s="1"/>
  <c r="E181" i="13" s="1"/>
  <c r="E182" i="13" s="1"/>
  <c r="E183" i="13" s="1"/>
  <c r="E184" i="13" s="1"/>
  <c r="E185" i="13" s="1"/>
  <c r="E186" i="13" s="1"/>
  <c r="E187" i="13" s="1"/>
  <c r="E188" i="13" s="1"/>
  <c r="E189" i="13" s="1"/>
  <c r="E190" i="13" s="1"/>
  <c r="E191" i="13" s="1"/>
  <c r="E192" i="13" s="1"/>
  <c r="E193" i="13" s="1"/>
  <c r="E194" i="13" s="1"/>
  <c r="C2" i="13"/>
  <c r="C3" i="13" s="1"/>
  <c r="C4" i="13" s="1"/>
  <c r="C5" i="13" s="1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109" i="13" s="1"/>
  <c r="C110" i="13" s="1"/>
  <c r="C111" i="13" s="1"/>
  <c r="C112" i="13" s="1"/>
  <c r="C113" i="13" s="1"/>
  <c r="C114" i="13" s="1"/>
  <c r="C115" i="13" s="1"/>
  <c r="C116" i="13" s="1"/>
  <c r="C117" i="13" s="1"/>
  <c r="C118" i="13" s="1"/>
  <c r="C119" i="13" s="1"/>
  <c r="C120" i="13" s="1"/>
  <c r="C121" i="13" s="1"/>
  <c r="C122" i="13" s="1"/>
  <c r="C123" i="13" s="1"/>
  <c r="C124" i="13" s="1"/>
  <c r="C125" i="13" s="1"/>
  <c r="C126" i="13" s="1"/>
  <c r="C127" i="13" s="1"/>
  <c r="C128" i="13" s="1"/>
  <c r="C129" i="13" s="1"/>
  <c r="C130" i="13" s="1"/>
  <c r="C131" i="13" s="1"/>
  <c r="C132" i="13" s="1"/>
  <c r="C133" i="13" s="1"/>
  <c r="C134" i="13" s="1"/>
  <c r="C135" i="13" s="1"/>
  <c r="C136" i="13" s="1"/>
  <c r="C137" i="13" s="1"/>
  <c r="C138" i="13" s="1"/>
  <c r="C139" i="13" s="1"/>
  <c r="C140" i="13" s="1"/>
  <c r="C141" i="13" s="1"/>
  <c r="C142" i="13" s="1"/>
  <c r="C143" i="13" s="1"/>
  <c r="C144" i="13" s="1"/>
  <c r="C145" i="13" s="1"/>
  <c r="C146" i="13" s="1"/>
  <c r="C147" i="13" s="1"/>
  <c r="C148" i="13" s="1"/>
  <c r="C149" i="13" s="1"/>
  <c r="C150" i="13" s="1"/>
  <c r="C151" i="13" s="1"/>
  <c r="C152" i="13" s="1"/>
  <c r="C153" i="13" s="1"/>
  <c r="C154" i="13" s="1"/>
  <c r="C155" i="13" s="1"/>
  <c r="C156" i="13" s="1"/>
  <c r="C157" i="13" s="1"/>
  <c r="C158" i="13" s="1"/>
  <c r="C159" i="13" s="1"/>
  <c r="C160" i="13" s="1"/>
  <c r="C161" i="13" s="1"/>
  <c r="C162" i="13" s="1"/>
  <c r="C163" i="13" s="1"/>
  <c r="C164" i="13" s="1"/>
  <c r="C165" i="13" s="1"/>
  <c r="C166" i="13" s="1"/>
  <c r="C167" i="13" s="1"/>
  <c r="C168" i="13" s="1"/>
  <c r="C169" i="13" s="1"/>
  <c r="C170" i="13" s="1"/>
  <c r="C171" i="13" s="1"/>
  <c r="C172" i="13" s="1"/>
  <c r="C173" i="13" s="1"/>
  <c r="C174" i="13" s="1"/>
  <c r="C175" i="13" s="1"/>
  <c r="C176" i="13" s="1"/>
  <c r="C177" i="13" s="1"/>
  <c r="C178" i="13" s="1"/>
  <c r="C179" i="13" s="1"/>
  <c r="C180" i="13" s="1"/>
  <c r="C181" i="13" s="1"/>
  <c r="C182" i="13" s="1"/>
  <c r="C183" i="13" s="1"/>
  <c r="C184" i="13" s="1"/>
  <c r="C185" i="13" s="1"/>
  <c r="C186" i="13" s="1"/>
  <c r="C187" i="13" s="1"/>
  <c r="C188" i="13" s="1"/>
  <c r="C189" i="13" s="1"/>
  <c r="C190" i="13" s="1"/>
  <c r="C191" i="13" s="1"/>
  <c r="C192" i="13" s="1"/>
  <c r="C193" i="13" s="1"/>
  <c r="C194" i="13" s="1"/>
  <c r="S10" i="20" l="1"/>
  <c r="T11" i="20"/>
  <c r="S11" i="20"/>
  <c r="T10" i="20"/>
  <c r="R10" i="20"/>
  <c r="B14" i="20"/>
  <c r="B15" i="20" s="1"/>
  <c r="R11" i="20"/>
  <c r="Q10" i="20"/>
  <c r="U11" i="20"/>
  <c r="Q11" i="20"/>
  <c r="C13" i="20"/>
  <c r="D13" i="20"/>
  <c r="M13" i="20" s="1"/>
  <c r="O10" i="20"/>
  <c r="W11" i="20"/>
  <c r="O11" i="20"/>
  <c r="P10" i="20"/>
  <c r="U10" i="20"/>
  <c r="X10" i="20"/>
  <c r="W10" i="20"/>
  <c r="V10" i="20"/>
  <c r="V11" i="20"/>
  <c r="X11" i="20"/>
  <c r="P11" i="20"/>
  <c r="C14" i="20" l="1"/>
  <c r="D14" i="20"/>
  <c r="L14" i="20" s="1"/>
  <c r="L13" i="20"/>
  <c r="I13" i="20"/>
  <c r="J13" i="20"/>
  <c r="C15" i="20"/>
  <c r="B16" i="20"/>
  <c r="D15" i="20"/>
  <c r="J14" i="20" l="1"/>
  <c r="M14" i="20"/>
  <c r="I14" i="20"/>
  <c r="N13" i="20"/>
  <c r="L15" i="20"/>
  <c r="M15" i="20"/>
  <c r="P13" i="20"/>
  <c r="B17" i="20"/>
  <c r="D16" i="20"/>
  <c r="C16" i="20"/>
  <c r="J15" i="20"/>
  <c r="I15" i="20"/>
  <c r="N14" i="20" l="1"/>
  <c r="L16" i="20"/>
  <c r="N15" i="20"/>
  <c r="M16" i="20"/>
  <c r="B18" i="20"/>
  <c r="C17" i="20"/>
  <c r="D17" i="20"/>
  <c r="J16" i="20"/>
  <c r="P14" i="20"/>
  <c r="I16" i="20"/>
  <c r="N16" i="20" l="1"/>
  <c r="L17" i="20"/>
  <c r="M17" i="20"/>
  <c r="J17" i="20"/>
  <c r="I17" i="20"/>
  <c r="P15" i="20"/>
  <c r="D18" i="20"/>
  <c r="C18" i="20"/>
  <c r="B19" i="20"/>
  <c r="L18" i="20" l="1"/>
  <c r="N17" i="20"/>
  <c r="M18" i="20"/>
  <c r="P17" i="20"/>
  <c r="J18" i="20"/>
  <c r="P16" i="20"/>
  <c r="C19" i="20"/>
  <c r="B20" i="20"/>
  <c r="D19" i="20"/>
  <c r="I18" i="20"/>
  <c r="L19" i="20" l="1"/>
  <c r="N18" i="20"/>
  <c r="M19" i="20"/>
  <c r="I19" i="20"/>
  <c r="C20" i="20"/>
  <c r="B21" i="20"/>
  <c r="D20" i="20"/>
  <c r="J19" i="20"/>
  <c r="N19" i="20" l="1"/>
  <c r="L20" i="20"/>
  <c r="M20" i="20"/>
  <c r="P18" i="20"/>
  <c r="I20" i="20"/>
  <c r="J20" i="20"/>
  <c r="P19" i="20"/>
  <c r="D21" i="20"/>
  <c r="C21" i="20"/>
  <c r="B22" i="20"/>
  <c r="N20" i="20" l="1"/>
  <c r="L21" i="20"/>
  <c r="M21" i="20"/>
  <c r="J21" i="20"/>
  <c r="B23" i="20"/>
  <c r="C22" i="20"/>
  <c r="D22" i="20"/>
  <c r="M22" i="20" s="1"/>
  <c r="I21" i="20"/>
  <c r="N21" i="20" l="1"/>
  <c r="L22" i="20"/>
  <c r="P20" i="20"/>
  <c r="P21" i="20"/>
  <c r="I22" i="20"/>
  <c r="C23" i="20"/>
  <c r="B24" i="20"/>
  <c r="D23" i="20"/>
  <c r="M23" i="20" s="1"/>
  <c r="J22" i="20"/>
  <c r="N22" i="20" l="1"/>
  <c r="L23" i="20"/>
  <c r="I23" i="20"/>
  <c r="P22" i="20"/>
  <c r="B25" i="20"/>
  <c r="C24" i="20"/>
  <c r="D24" i="20"/>
  <c r="J23" i="20"/>
  <c r="N23" i="20" l="1"/>
  <c r="M24" i="20"/>
  <c r="L24" i="20"/>
  <c r="I24" i="20"/>
  <c r="P23" i="20"/>
  <c r="J24" i="20"/>
  <c r="B26" i="20"/>
  <c r="C25" i="20"/>
  <c r="D25" i="20"/>
  <c r="M25" i="20" s="1"/>
  <c r="N24" i="20" l="1"/>
  <c r="L25" i="20"/>
  <c r="B27" i="20"/>
  <c r="C26" i="20"/>
  <c r="D26" i="20"/>
  <c r="I25" i="20"/>
  <c r="P24" i="20"/>
  <c r="J25" i="20"/>
  <c r="N25" i="20" l="1"/>
  <c r="M26" i="20"/>
  <c r="L26" i="20"/>
  <c r="J26" i="20"/>
  <c r="C27" i="20"/>
  <c r="B28" i="20"/>
  <c r="D27" i="20"/>
  <c r="I26" i="20"/>
  <c r="M27" i="20" l="1"/>
  <c r="N26" i="20"/>
  <c r="L27" i="20"/>
  <c r="P25" i="20"/>
  <c r="I27" i="20"/>
  <c r="J27" i="20"/>
  <c r="C28" i="20"/>
  <c r="B29" i="20"/>
  <c r="D28" i="20"/>
  <c r="L28" i="20" l="1"/>
  <c r="N27" i="20"/>
  <c r="M28" i="20"/>
  <c r="J28" i="20"/>
  <c r="P26" i="20"/>
  <c r="I28" i="20"/>
  <c r="B30" i="20"/>
  <c r="D29" i="20"/>
  <c r="C29" i="20"/>
  <c r="N28" i="20" l="1"/>
  <c r="M29" i="20"/>
  <c r="L29" i="20"/>
  <c r="J29" i="20"/>
  <c r="P28" i="20"/>
  <c r="P27" i="20"/>
  <c r="C30" i="20"/>
  <c r="B31" i="20"/>
  <c r="D30" i="20"/>
  <c r="I29" i="20"/>
  <c r="N29" i="20" l="1"/>
  <c r="M30" i="20"/>
  <c r="L30" i="20"/>
  <c r="J30" i="20"/>
  <c r="B32" i="20"/>
  <c r="C31" i="20"/>
  <c r="D31" i="20"/>
  <c r="I30" i="20"/>
  <c r="N30" i="20" l="1"/>
  <c r="M31" i="20"/>
  <c r="L31" i="20"/>
  <c r="P29" i="20"/>
  <c r="J31" i="20"/>
  <c r="I31" i="20"/>
  <c r="D32" i="20"/>
  <c r="B33" i="20"/>
  <c r="C32" i="20"/>
  <c r="N31" i="20" l="1"/>
  <c r="L32" i="20"/>
  <c r="M32" i="20"/>
  <c r="P30" i="20"/>
  <c r="I32" i="20"/>
  <c r="C33" i="20"/>
  <c r="B34" i="20"/>
  <c r="D33" i="20"/>
  <c r="J32" i="20"/>
  <c r="M33" i="20" l="1"/>
  <c r="N32" i="20"/>
  <c r="L33" i="20"/>
  <c r="P31" i="20"/>
  <c r="J33" i="20"/>
  <c r="I33" i="20"/>
  <c r="C34" i="20"/>
  <c r="B35" i="20"/>
  <c r="D34" i="20"/>
  <c r="P32" i="20"/>
  <c r="N33" i="20" l="1"/>
  <c r="M34" i="20"/>
  <c r="L34" i="20"/>
  <c r="I34" i="20"/>
  <c r="C35" i="20"/>
  <c r="B36" i="20"/>
  <c r="D35" i="20"/>
  <c r="J34" i="20"/>
  <c r="M35" i="20" l="1"/>
  <c r="N34" i="20"/>
  <c r="L35" i="20"/>
  <c r="J35" i="20"/>
  <c r="P33" i="20"/>
  <c r="I35" i="20"/>
  <c r="B37" i="20"/>
  <c r="C36" i="20"/>
  <c r="D36" i="20"/>
  <c r="M36" i="20" s="1"/>
  <c r="N35" i="20" l="1"/>
  <c r="L36" i="20"/>
  <c r="P35" i="20"/>
  <c r="I36" i="20"/>
  <c r="D37" i="20"/>
  <c r="B38" i="20"/>
  <c r="C37" i="20"/>
  <c r="P34" i="20"/>
  <c r="J36" i="20"/>
  <c r="N36" i="20" l="1"/>
  <c r="L37" i="20"/>
  <c r="M37" i="20"/>
  <c r="I37" i="20"/>
  <c r="P36" i="20"/>
  <c r="C38" i="20"/>
  <c r="B39" i="20"/>
  <c r="D38" i="20"/>
  <c r="J37" i="20"/>
  <c r="N37" i="20" l="1"/>
  <c r="M38" i="20"/>
  <c r="L38" i="20"/>
  <c r="B40" i="20"/>
  <c r="D40" i="20" s="1"/>
  <c r="J38" i="20"/>
  <c r="I38" i="20"/>
  <c r="D39" i="20"/>
  <c r="C39" i="20"/>
  <c r="N38" i="20" l="1"/>
  <c r="M39" i="20"/>
  <c r="B41" i="20"/>
  <c r="B42" i="20"/>
  <c r="B43" i="20"/>
  <c r="L39" i="20"/>
  <c r="P37" i="20"/>
  <c r="P38" i="20"/>
  <c r="J39" i="20"/>
  <c r="I39" i="20"/>
  <c r="C40" i="20"/>
  <c r="M40" i="20" s="1"/>
  <c r="N39" i="20" l="1"/>
  <c r="C42" i="20"/>
  <c r="D41" i="20"/>
  <c r="L40" i="20"/>
  <c r="D43" i="20"/>
  <c r="D42" i="20"/>
  <c r="L42" i="20" s="1"/>
  <c r="C41" i="20"/>
  <c r="J40" i="20"/>
  <c r="I40" i="20"/>
  <c r="N40" i="20" l="1"/>
  <c r="L41" i="20"/>
  <c r="M41" i="20"/>
  <c r="J42" i="20"/>
  <c r="M42" i="20"/>
  <c r="I42" i="20"/>
  <c r="P39" i="20"/>
  <c r="P40" i="20"/>
  <c r="I41" i="20"/>
  <c r="J41" i="20"/>
  <c r="N41" i="20" l="1"/>
  <c r="N42" i="20"/>
  <c r="P42" i="20"/>
  <c r="P41" i="20" l="1"/>
  <c r="C43" i="20"/>
  <c r="J43" i="20" s="1"/>
  <c r="I43" i="20" l="1"/>
  <c r="M43" i="20"/>
  <c r="L43" i="20"/>
  <c r="N43" i="20" l="1"/>
  <c r="N44" i="20" s="1"/>
  <c r="M44" i="20"/>
  <c r="L44" i="20"/>
  <c r="P43" i="20"/>
  <c r="P44" i="20" s="1"/>
  <c r="L4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半角英数字で入力してください。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（入力例：</t>
        </r>
        <r>
          <rPr>
            <b/>
            <sz val="9"/>
            <color indexed="10"/>
            <rFont val="ＭＳ Ｐゴシック"/>
            <family val="3"/>
            <charset val="128"/>
          </rPr>
          <t>0000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)
</t>
        </r>
        <r>
          <rPr>
            <b/>
            <sz val="9"/>
            <color indexed="10"/>
            <rFont val="ＭＳ Ｐゴシック"/>
            <family val="3"/>
            <charset val="128"/>
          </rPr>
          <t>[ mytask]シート参照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<sst xmlns="http://schemas.openxmlformats.org/spreadsheetml/2006/main" count="191" uniqueCount="100">
  <si>
    <t>氏名</t>
  </si>
  <si>
    <t>日</t>
  </si>
  <si>
    <t>出
／
欠</t>
  </si>
  <si>
    <t>始業</t>
  </si>
  <si>
    <t>終業</t>
  </si>
  <si>
    <t>控除</t>
  </si>
  <si>
    <t>作業内容</t>
  </si>
  <si>
    <t>時間</t>
  </si>
  <si>
    <t>曜日</t>
    <rPh sb="1" eb="2">
      <t>ヒ</t>
    </rPh>
    <phoneticPr fontId="9"/>
  </si>
  <si>
    <t>時間</t>
    <rPh sb="0" eb="2">
      <t>ジカン</t>
    </rPh>
    <phoneticPr fontId="12"/>
  </si>
  <si>
    <t>稼働時間</t>
    <rPh sb="0" eb="4">
      <t>カドウジカン</t>
    </rPh>
    <phoneticPr fontId="12"/>
  </si>
  <si>
    <t>残業時間</t>
    <rPh sb="0" eb="2">
      <t>ザンギョウ</t>
    </rPh>
    <rPh sb="2" eb="4">
      <t>ジカン</t>
    </rPh>
    <phoneticPr fontId="1"/>
  </si>
  <si>
    <t>深夜時間</t>
    <rPh sb="0" eb="2">
      <t>シンヤ</t>
    </rPh>
    <rPh sb="2" eb="4">
      <t>ジカン</t>
    </rPh>
    <phoneticPr fontId="1"/>
  </si>
  <si>
    <t>その他</t>
  </si>
  <si>
    <t>予定</t>
    <rPh sb="0" eb="2">
      <t>ヨテイ</t>
    </rPh>
    <phoneticPr fontId="9"/>
  </si>
  <si>
    <t>←1:社員／0:協力会社</t>
    <rPh sb="3" eb="5">
      <t>シャイン</t>
    </rPh>
    <rPh sb="8" eb="11">
      <t>キョウリョクカイ</t>
    </rPh>
    <rPh sb="11" eb="12">
      <t>シャ</t>
    </rPh>
    <phoneticPr fontId="4"/>
  </si>
  <si>
    <t>祝日</t>
    <rPh sb="0" eb="2">
      <t>シュクジツ</t>
    </rPh>
    <phoneticPr fontId="4"/>
  </si>
  <si>
    <t>基本設計</t>
  </si>
  <si>
    <t>詳細設計</t>
  </si>
  <si>
    <t>結合テスト</t>
  </si>
  <si>
    <t>総合テスト</t>
  </si>
  <si>
    <t>出勤日数</t>
    <rPh sb="0" eb="2">
      <t>シュッキン</t>
    </rPh>
    <rPh sb="2" eb="4">
      <t>ニッスウ</t>
    </rPh>
    <phoneticPr fontId="4"/>
  </si>
  <si>
    <t>労働
時間</t>
    <phoneticPr fontId="4"/>
  </si>
  <si>
    <t>合計</t>
    <phoneticPr fontId="4"/>
  </si>
  <si>
    <t>記入時間15分単位</t>
    <rPh sb="0" eb="2">
      <t>キニュウ</t>
    </rPh>
    <rPh sb="2" eb="4">
      <t>ジカン</t>
    </rPh>
    <rPh sb="6" eb="7">
      <t>フン</t>
    </rPh>
    <rPh sb="7" eb="9">
      <t>タンイ</t>
    </rPh>
    <phoneticPr fontId="4"/>
  </si>
  <si>
    <t>←従業員コードを、入力して下さい</t>
    <rPh sb="1" eb="4">
      <t>ジュウギョウイン</t>
    </rPh>
    <rPh sb="9" eb="11">
      <t>ニュウリョク</t>
    </rPh>
    <rPh sb="13" eb="14">
      <t>クダ</t>
    </rPh>
    <phoneticPr fontId="4"/>
  </si>
  <si>
    <t>15分単位入力</t>
    <phoneticPr fontId="4"/>
  </si>
  <si>
    <t>開始日付:</t>
    <phoneticPr fontId="4"/>
  </si>
  <si>
    <t>実績報告</t>
    <phoneticPr fontId="4"/>
  </si>
  <si>
    <t>出</t>
  </si>
  <si>
    <t>マイタスクヘッドコード</t>
  </si>
  <si>
    <t>マイタスクボディコード</t>
  </si>
  <si>
    <t>原価管理ID</t>
  </si>
  <si>
    <t>原価管理ID名</t>
  </si>
  <si>
    <t>工程ID（WBSID）</t>
  </si>
  <si>
    <t>作業名（WBS名）</t>
  </si>
  <si>
    <r>
      <t>マイタスクI</t>
    </r>
    <r>
      <rPr>
        <sz val="11"/>
        <rFont val="ＭＳ Ｐゴシック"/>
        <family val="3"/>
        <charset val="128"/>
      </rPr>
      <t>D</t>
    </r>
    <phoneticPr fontId="4"/>
  </si>
  <si>
    <t>原価管理ＩＤ／工程</t>
    <rPh sb="0" eb="2">
      <t>ゲンカ</t>
    </rPh>
    <rPh sb="2" eb="4">
      <t>カンリ</t>
    </rPh>
    <rPh sb="7" eb="9">
      <t>コウテイ</t>
    </rPh>
    <phoneticPr fontId="4"/>
  </si>
  <si>
    <t>MytaskID</t>
    <phoneticPr fontId="4"/>
  </si>
  <si>
    <t>原価管理ＩＤ／工程</t>
    <phoneticPr fontId="4"/>
  </si>
  <si>
    <t>17C0101-11</t>
  </si>
  <si>
    <t>17C0102-11</t>
  </si>
  <si>
    <t>17C0111-11</t>
  </si>
  <si>
    <t>99L0152-11</t>
  </si>
  <si>
    <t>マニュアル作成</t>
  </si>
  <si>
    <t>開発準備・事前調査</t>
  </si>
  <si>
    <t>環境構築</t>
  </si>
  <si>
    <t>要件定義</t>
  </si>
  <si>
    <t>メンテナンスシート作成・更新</t>
  </si>
  <si>
    <t>プログラミング・バッチ等作成</t>
  </si>
  <si>
    <t>単体テスト</t>
  </si>
  <si>
    <t>ユーザ教育・ユーザテスト</t>
  </si>
  <si>
    <t>移行</t>
  </si>
  <si>
    <t>引継ぎ・導入</t>
  </si>
  <si>
    <t>活動管理</t>
  </si>
  <si>
    <t>リリース作業</t>
  </si>
  <si>
    <t>パッチ検証</t>
  </si>
  <si>
    <t>99J1051-11</t>
    <phoneticPr fontId="4"/>
  </si>
  <si>
    <t>納品準備</t>
  </si>
  <si>
    <t>0201</t>
    <phoneticPr fontId="4"/>
  </si>
  <si>
    <t>運用SE</t>
    <rPh sb="0" eb="2">
      <t>ウンヨウ</t>
    </rPh>
    <phoneticPr fontId="4"/>
  </si>
  <si>
    <r>
      <t>G99</t>
    </r>
    <r>
      <rPr>
        <sz val="11"/>
        <rFont val="ＭＳ Ｐゴシック"/>
        <family val="3"/>
        <charset val="128"/>
      </rPr>
      <t>X910K4</t>
    </r>
    <phoneticPr fontId="4"/>
  </si>
  <si>
    <t>障害回避</t>
    <rPh sb="0" eb="2">
      <t>ショウガイ</t>
    </rPh>
    <rPh sb="2" eb="4">
      <t>カイヒ</t>
    </rPh>
    <phoneticPr fontId="4"/>
  </si>
  <si>
    <t>アプリ製作・改修</t>
  </si>
  <si>
    <t>提案書作成</t>
    <rPh sb="3" eb="5">
      <t>サクセイ</t>
    </rPh>
    <phoneticPr fontId="4"/>
  </si>
  <si>
    <t>確認事項・QA作成</t>
    <rPh sb="0" eb="2">
      <t>カクニン</t>
    </rPh>
    <rPh sb="2" eb="4">
      <t>ジコウ</t>
    </rPh>
    <rPh sb="7" eb="9">
      <t>サクセイ</t>
    </rPh>
    <phoneticPr fontId="4"/>
  </si>
  <si>
    <t>プログラミング</t>
    <phoneticPr fontId="4"/>
  </si>
  <si>
    <t>単体テスト</t>
    <rPh sb="0" eb="2">
      <t>タンタイ</t>
    </rPh>
    <phoneticPr fontId="4"/>
  </si>
  <si>
    <t>総合テスト</t>
    <phoneticPr fontId="4"/>
  </si>
  <si>
    <t>利用者向けマニュアル作成</t>
    <rPh sb="0" eb="3">
      <t>リヨウシャ</t>
    </rPh>
    <rPh sb="3" eb="4">
      <t>ム</t>
    </rPh>
    <phoneticPr fontId="4"/>
  </si>
  <si>
    <t>準備</t>
    <phoneticPr fontId="4"/>
  </si>
  <si>
    <t>計画</t>
    <phoneticPr fontId="4"/>
  </si>
  <si>
    <t>報告書の作成</t>
    <rPh sb="2" eb="3">
      <t>ショ</t>
    </rPh>
    <rPh sb="4" eb="6">
      <t>サクセイ</t>
    </rPh>
    <phoneticPr fontId="4"/>
  </si>
  <si>
    <t>納品</t>
    <phoneticPr fontId="4"/>
  </si>
  <si>
    <t>システム運用支援</t>
    <rPh sb="6" eb="8">
      <t>シエン</t>
    </rPh>
    <phoneticPr fontId="4"/>
  </si>
  <si>
    <t>システム及びツールの運用保守【軽微な改修】</t>
  </si>
  <si>
    <t>プロジェクト外（営業支援）</t>
    <phoneticPr fontId="4"/>
  </si>
  <si>
    <t>予備調査(システム/ツール化検討)</t>
    <rPh sb="13" eb="14">
      <t>カ</t>
    </rPh>
    <rPh sb="14" eb="16">
      <t>ケントウ</t>
    </rPh>
    <phoneticPr fontId="4"/>
  </si>
  <si>
    <t>プロジェクト外（事務作業)</t>
    <rPh sb="8" eb="10">
      <t>ジム</t>
    </rPh>
    <rPh sb="10" eb="12">
      <t>サギョウ</t>
    </rPh>
    <phoneticPr fontId="4"/>
  </si>
  <si>
    <t>出張旅費</t>
    <rPh sb="0" eb="2">
      <t>シュッチョウ</t>
    </rPh>
    <rPh sb="2" eb="4">
      <t>リョヒ</t>
    </rPh>
    <phoneticPr fontId="4"/>
  </si>
  <si>
    <t>プロジェクト外（事務作業)</t>
    <phoneticPr fontId="4"/>
  </si>
  <si>
    <t>オンライン会議</t>
    <rPh sb="5" eb="7">
      <t>カイギ</t>
    </rPh>
    <phoneticPr fontId="4"/>
  </si>
  <si>
    <t>申請書の作成</t>
    <rPh sb="0" eb="3">
      <t>シンセイショ</t>
    </rPh>
    <rPh sb="4" eb="6">
      <t>サクセイ</t>
    </rPh>
    <phoneticPr fontId="4"/>
  </si>
  <si>
    <t>定常:動作確認</t>
    <rPh sb="0" eb="2">
      <t>テイジョウ</t>
    </rPh>
    <rPh sb="3" eb="7">
      <t>ドウサカクニン</t>
    </rPh>
    <phoneticPr fontId="4"/>
  </si>
  <si>
    <t>9951</t>
    <phoneticPr fontId="4"/>
  </si>
  <si>
    <t>9941</t>
    <phoneticPr fontId="4"/>
  </si>
  <si>
    <t>障害連絡(メール)</t>
    <rPh sb="0" eb="2">
      <t>ショウガイ</t>
    </rPh>
    <rPh sb="2" eb="4">
      <t>レンラク</t>
    </rPh>
    <phoneticPr fontId="4"/>
  </si>
  <si>
    <t>0202</t>
    <phoneticPr fontId="4"/>
  </si>
  <si>
    <t>勤務入力時間</t>
    <rPh sb="0" eb="2">
      <t>キンム</t>
    </rPh>
    <phoneticPr fontId="4"/>
  </si>
  <si>
    <t xml:space="preserve"> (頭のアルファベットから入れて下さい。正規社員=(なし)／協力会社=s)</t>
    <rPh sb="20" eb="22">
      <t>セイキ</t>
    </rPh>
    <phoneticPr fontId="4"/>
  </si>
  <si>
    <t>残業(休憩)</t>
    <rPh sb="0" eb="2">
      <t>ザンギョウ</t>
    </rPh>
    <rPh sb="3" eb="5">
      <t>キュウケイ</t>
    </rPh>
    <phoneticPr fontId="4"/>
  </si>
  <si>
    <r>
      <rPr>
        <sz val="11"/>
        <rFont val="游ゴシック"/>
        <family val="1"/>
        <charset val="128"/>
      </rPr>
      <t>15</t>
    </r>
    <r>
      <rPr>
        <sz val="11"/>
        <rFont val="明朝"/>
        <family val="1"/>
        <charset val="128"/>
      </rPr>
      <t>分休憩時間</t>
    </r>
    <rPh sb="2" eb="3">
      <t>フン</t>
    </rPh>
    <rPh sb="3" eb="5">
      <t>キュウケイ</t>
    </rPh>
    <rPh sb="5" eb="7">
      <t>ジカン</t>
    </rPh>
    <phoneticPr fontId="4"/>
  </si>
  <si>
    <t>労働時間</t>
    <rPh sb="0" eb="2">
      <t>ロウドウ</t>
    </rPh>
    <rPh sb="2" eb="4">
      <t>ジカン</t>
    </rPh>
    <phoneticPr fontId="4"/>
  </si>
  <si>
    <t>山根　徹</t>
    <rPh sb="0" eb="2">
      <t>ヤマネ</t>
    </rPh>
    <rPh sb="3" eb="4">
      <t>トオル</t>
    </rPh>
    <phoneticPr fontId="4"/>
  </si>
  <si>
    <t>1on1MTG</t>
    <phoneticPr fontId="4"/>
  </si>
  <si>
    <t>プロジェクト外（1on1MTG)</t>
    <phoneticPr fontId="4"/>
  </si>
  <si>
    <t>プロジェクト外（オンライン会議)</t>
    <rPh sb="13" eb="15">
      <t>カイギ</t>
    </rPh>
    <phoneticPr fontId="4"/>
  </si>
  <si>
    <t>・残業は,15分休憩を必須とし,17:45～15分単位の入力で実績算出</t>
    <rPh sb="1" eb="3">
      <t>ザンギョウ</t>
    </rPh>
    <rPh sb="7" eb="8">
      <t>フン</t>
    </rPh>
    <rPh sb="8" eb="10">
      <t>キュウケイ</t>
    </rPh>
    <rPh sb="11" eb="13">
      <t>ヒッス</t>
    </rPh>
    <rPh sb="24" eb="25">
      <t>フン</t>
    </rPh>
    <rPh sb="25" eb="27">
      <t>タンイ</t>
    </rPh>
    <rPh sb="28" eb="30">
      <t>ニュウリョク</t>
    </rPh>
    <rPh sb="31" eb="33">
      <t>ジッセキ</t>
    </rPh>
    <rPh sb="33" eb="35">
      <t>サンシュツ</t>
    </rPh>
    <phoneticPr fontId="4"/>
  </si>
  <si>
    <t>残業
時間</t>
    <rPh sb="0" eb="2">
      <t>ザンギョウ</t>
    </rPh>
    <rPh sb="3" eb="5">
      <t>ジカン</t>
    </rPh>
    <phoneticPr fontId="4"/>
  </si>
  <si>
    <t>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</si>
</sst>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"/>
    <numFmt numFmtId="177" formatCode="[h]:mm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20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0" fontId="17" fillId="0" borderId="0"/>
    <xf numFmtId="0" fontId="2" fillId="0" borderId="0"/>
  </cellStyleXfs>
  <cellXfs count="122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5" fillId="0" borderId="0" xfId="2" quotePrefix="1" applyFont="1" applyAlignment="1" applyProtection="1">
      <alignment vertical="center"/>
      <protection locked="0"/>
    </xf>
    <xf numFmtId="0" fontId="2" fillId="0" borderId="0" xfId="2"/>
    <xf numFmtId="0" fontId="7" fillId="0" borderId="0" xfId="2" applyFont="1" applyAlignment="1" applyProtection="1">
      <alignment vertical="center"/>
      <protection locked="0"/>
    </xf>
    <xf numFmtId="0" fontId="2" fillId="0" borderId="0" xfId="2" applyProtection="1">
      <protection locked="0"/>
    </xf>
    <xf numFmtId="14" fontId="3" fillId="0" borderId="0" xfId="2" applyNumberFormat="1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 wrapText="1"/>
      <protection locked="0"/>
    </xf>
    <xf numFmtId="20" fontId="3" fillId="0" borderId="3" xfId="2" applyNumberFormat="1" applyFont="1" applyBorder="1" applyAlignment="1" applyProtection="1">
      <alignment vertical="center"/>
      <protection locked="0"/>
    </xf>
    <xf numFmtId="0" fontId="2" fillId="0" borderId="0" xfId="4"/>
    <xf numFmtId="177" fontId="2" fillId="0" borderId="0" xfId="4" applyNumberFormat="1"/>
    <xf numFmtId="20" fontId="2" fillId="0" borderId="0" xfId="4" applyNumberFormat="1"/>
    <xf numFmtId="0" fontId="2" fillId="0" borderId="4" xfId="4" applyBorder="1"/>
    <xf numFmtId="20" fontId="3" fillId="0" borderId="3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20" fontId="3" fillId="0" borderId="8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14" fontId="2" fillId="0" borderId="4" xfId="4" applyNumberFormat="1" applyBorder="1"/>
    <xf numFmtId="177" fontId="0" fillId="0" borderId="0" xfId="0" applyNumberFormat="1"/>
    <xf numFmtId="20" fontId="3" fillId="0" borderId="11" xfId="0" applyNumberFormat="1" applyFont="1" applyBorder="1" applyAlignment="1" applyProtection="1">
      <alignment vertical="center"/>
      <protection locked="0"/>
    </xf>
    <xf numFmtId="22" fontId="3" fillId="0" borderId="5" xfId="0" applyNumberFormat="1" applyFont="1" applyBorder="1" applyAlignment="1" applyProtection="1">
      <alignment vertical="center"/>
      <protection locked="0"/>
    </xf>
    <xf numFmtId="0" fontId="3" fillId="0" borderId="2" xfId="2" applyFont="1" applyBorder="1" applyAlignment="1">
      <alignment horizontal="center" vertical="center" wrapText="1"/>
    </xf>
    <xf numFmtId="0" fontId="11" fillId="0" borderId="12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20" fontId="3" fillId="2" borderId="3" xfId="0" applyNumberFormat="1" applyFont="1" applyFill="1" applyBorder="1" applyAlignment="1" applyProtection="1">
      <alignment vertical="center"/>
      <protection locked="0"/>
    </xf>
    <xf numFmtId="20" fontId="3" fillId="2" borderId="16" xfId="0" applyNumberFormat="1" applyFont="1" applyFill="1" applyBorder="1" applyAlignment="1" applyProtection="1">
      <alignment vertical="center"/>
      <protection locked="0"/>
    </xf>
    <xf numFmtId="20" fontId="3" fillId="2" borderId="17" xfId="0" applyNumberFormat="1" applyFont="1" applyFill="1" applyBorder="1" applyAlignment="1" applyProtection="1">
      <alignment vertical="center"/>
      <protection locked="0"/>
    </xf>
    <xf numFmtId="177" fontId="3" fillId="2" borderId="18" xfId="0" applyNumberFormat="1" applyFont="1" applyFill="1" applyBorder="1" applyAlignment="1">
      <alignment vertical="center"/>
    </xf>
    <xf numFmtId="177" fontId="3" fillId="2" borderId="19" xfId="0" applyNumberFormat="1" applyFont="1" applyFill="1" applyBorder="1" applyAlignment="1">
      <alignment vertical="center"/>
    </xf>
    <xf numFmtId="177" fontId="0" fillId="2" borderId="20" xfId="0" applyNumberFormat="1" applyFill="1" applyBorder="1"/>
    <xf numFmtId="0" fontId="0" fillId="3" borderId="21" xfId="0" applyFill="1" applyBorder="1" applyAlignment="1">
      <alignment shrinkToFit="1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0" borderId="26" xfId="2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13" xfId="2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0" borderId="34" xfId="2" applyFont="1" applyBorder="1" applyAlignment="1" applyProtection="1">
      <alignment horizontal="center" vertical="center"/>
      <protection locked="0"/>
    </xf>
    <xf numFmtId="20" fontId="2" fillId="0" borderId="4" xfId="4" applyNumberFormat="1" applyBorder="1"/>
    <xf numFmtId="20" fontId="3" fillId="2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Alignment="1">
      <alignment horizontal="right" wrapText="1"/>
    </xf>
    <xf numFmtId="0" fontId="16" fillId="0" borderId="0" xfId="3" applyFont="1" applyAlignment="1">
      <alignment wrapText="1"/>
    </xf>
    <xf numFmtId="0" fontId="18" fillId="0" borderId="0" xfId="3" applyFont="1" applyAlignment="1">
      <alignment horizontal="right" wrapText="1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1" fillId="4" borderId="4" xfId="1" applyFill="1" applyBorder="1">
      <alignment vertical="center"/>
    </xf>
    <xf numFmtId="0" fontId="3" fillId="5" borderId="37" xfId="2" applyFont="1" applyFill="1" applyBorder="1" applyAlignment="1" applyProtection="1">
      <alignment horizontal="center" vertical="center"/>
      <protection locked="0"/>
    </xf>
    <xf numFmtId="0" fontId="3" fillId="5" borderId="38" xfId="2" applyFont="1" applyFill="1" applyBorder="1" applyAlignment="1" applyProtection="1">
      <alignment horizontal="center" vertical="center"/>
      <protection locked="0"/>
    </xf>
    <xf numFmtId="0" fontId="3" fillId="5" borderId="39" xfId="2" applyFont="1" applyFill="1" applyBorder="1" applyAlignment="1" applyProtection="1">
      <alignment horizontal="center" vertical="center"/>
      <protection locked="0"/>
    </xf>
    <xf numFmtId="0" fontId="3" fillId="5" borderId="41" xfId="2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0" fillId="0" borderId="44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11" fillId="0" borderId="45" xfId="2" applyFont="1" applyBorder="1" applyAlignment="1" applyProtection="1">
      <alignment horizontal="center" vertical="center"/>
      <protection locked="0"/>
    </xf>
    <xf numFmtId="0" fontId="11" fillId="0" borderId="34" xfId="2" applyFont="1" applyBorder="1" applyAlignment="1" applyProtection="1">
      <alignment horizontal="center" vertical="center"/>
      <protection locked="0"/>
    </xf>
    <xf numFmtId="20" fontId="3" fillId="0" borderId="46" xfId="0" applyNumberFormat="1" applyFont="1" applyBorder="1" applyAlignment="1" applyProtection="1">
      <alignment vertical="center"/>
      <protection locked="0"/>
    </xf>
    <xf numFmtId="20" fontId="3" fillId="0" borderId="47" xfId="0" applyNumberFormat="1" applyFont="1" applyBorder="1" applyAlignment="1" applyProtection="1">
      <alignment vertical="center"/>
      <protection locked="0"/>
    </xf>
    <xf numFmtId="20" fontId="3" fillId="0" borderId="19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48" xfId="2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34" xfId="2" applyFont="1" applyBorder="1" applyAlignment="1" applyProtection="1">
      <alignment horizontal="center" vertical="center" wrapText="1"/>
      <protection locked="0"/>
    </xf>
    <xf numFmtId="20" fontId="3" fillId="2" borderId="51" xfId="0" applyNumberFormat="1" applyFont="1" applyFill="1" applyBorder="1" applyAlignment="1" applyProtection="1">
      <alignment horizontal="right" vertical="center"/>
      <protection locked="0"/>
    </xf>
    <xf numFmtId="20" fontId="3" fillId="2" borderId="11" xfId="0" applyNumberFormat="1" applyFont="1" applyFill="1" applyBorder="1" applyAlignment="1" applyProtection="1">
      <alignment vertical="center"/>
      <protection locked="0"/>
    </xf>
    <xf numFmtId="177" fontId="3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Border="1">
      <alignment vertical="center"/>
    </xf>
    <xf numFmtId="0" fontId="0" fillId="0" borderId="4" xfId="1" applyFont="1" applyBorder="1">
      <alignment vertical="center"/>
    </xf>
    <xf numFmtId="46" fontId="3" fillId="0" borderId="5" xfId="0" applyNumberFormat="1" applyFont="1" applyBorder="1" applyAlignment="1" applyProtection="1">
      <alignment vertical="center"/>
      <protection locked="0"/>
    </xf>
    <xf numFmtId="55" fontId="6" fillId="0" borderId="0" xfId="0" applyNumberFormat="1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" fillId="0" borderId="6" xfId="2" quotePrefix="1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59" xfId="0" applyBorder="1" applyAlignment="1">
      <alignment shrinkToFit="1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7" borderId="21" xfId="2" applyFont="1" applyFill="1" applyBorder="1" applyAlignment="1" applyProtection="1">
      <alignment horizontal="center" vertical="center"/>
      <protection locked="0"/>
    </xf>
    <xf numFmtId="14" fontId="21" fillId="0" borderId="4" xfId="0" applyNumberFormat="1" applyFont="1" applyBorder="1"/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8" fillId="0" borderId="40" xfId="2" applyFont="1" applyBorder="1" applyAlignment="1" applyProtection="1">
      <alignment horizontal="center" vertical="center"/>
      <protection locked="0"/>
    </xf>
    <xf numFmtId="0" fontId="8" fillId="0" borderId="53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14" fillId="0" borderId="40" xfId="2" applyFont="1" applyBorder="1" applyAlignment="1" applyProtection="1">
      <alignment horizontal="left" vertical="center"/>
      <protection locked="0"/>
    </xf>
    <xf numFmtId="0" fontId="14" fillId="0" borderId="53" xfId="2" applyFont="1" applyBorder="1" applyAlignment="1" applyProtection="1">
      <alignment horizontal="left" vertical="center"/>
      <protection locked="0"/>
    </xf>
    <xf numFmtId="0" fontId="14" fillId="0" borderId="10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/>
    <xf numFmtId="0" fontId="3" fillId="6" borderId="54" xfId="2" applyFont="1" applyFill="1" applyBorder="1" applyAlignment="1" applyProtection="1">
      <alignment vertical="center"/>
      <protection locked="0"/>
    </xf>
    <xf numFmtId="0" fontId="3" fillId="6" borderId="55" xfId="2" applyFont="1" applyFill="1" applyBorder="1" applyAlignment="1" applyProtection="1">
      <alignment vertical="center"/>
      <protection locked="0"/>
    </xf>
    <xf numFmtId="0" fontId="3" fillId="7" borderId="54" xfId="2" applyFont="1" applyFill="1" applyBorder="1" applyAlignment="1" applyProtection="1">
      <alignment horizontal="center" vertical="center"/>
      <protection locked="0"/>
    </xf>
    <xf numFmtId="0" fontId="3" fillId="7" borderId="56" xfId="2" applyFont="1" applyFill="1" applyBorder="1" applyAlignment="1" applyProtection="1">
      <alignment horizontal="center" vertical="center"/>
      <protection locked="0"/>
    </xf>
    <xf numFmtId="0" fontId="3" fillId="7" borderId="55" xfId="2" applyFont="1" applyFill="1" applyBorder="1" applyAlignment="1" applyProtection="1">
      <alignment horizontal="center" vertical="center"/>
      <protection locked="0"/>
    </xf>
    <xf numFmtId="0" fontId="3" fillId="0" borderId="57" xfId="2" applyFont="1" applyBorder="1" applyAlignment="1" applyProtection="1">
      <alignment horizontal="center" vertical="center"/>
      <protection locked="0"/>
    </xf>
    <xf numFmtId="0" fontId="0" fillId="0" borderId="57" xfId="0" applyBorder="1"/>
  </cellXfs>
  <cellStyles count="5">
    <cellStyle name="標準" xfId="0" builtinId="0"/>
    <cellStyle name="標準_mytask" xfId="1" xr:uid="{00000000-0005-0000-0000-000002000000}"/>
    <cellStyle name="標準_Sheet1" xfId="2" xr:uid="{00000000-0005-0000-0000-000003000000}"/>
    <cellStyle name="標準_勤務報告" xfId="3" xr:uid="{00000000-0005-0000-0000-000004000000}"/>
    <cellStyle name="標準_月報" xfId="4" xr:uid="{00000000-0005-0000-0000-000005000000}"/>
  </cellStyles>
  <dxfs count="3">
    <dxf>
      <fill>
        <patternFill>
          <bgColor rgb="FF66CCFF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163286</xdr:colOff>
      <xdr:row>6</xdr:row>
      <xdr:rowOff>122464</xdr:rowOff>
    </xdr:from>
    <xdr:to>
      <xdr:col>5</xdr:col>
      <xdr:colOff>163286</xdr:colOff>
      <xdr:row>10</xdr:row>
      <xdr:rowOff>54428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02822" y="1279071"/>
          <a:ext cx="707571" cy="462643"/>
        </a:xfrm>
        <a:prstGeom prst="wedgeRoundRectCallout">
          <a:avLst>
            <a:gd name="adj1" fmla="val -8757"/>
            <a:gd name="adj2" fmla="val 811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出欠を選択。</a:t>
          </a:r>
        </a:p>
      </xdr:txBody>
    </xdr:sp>
    <xdr:clientData/>
  </xdr:twoCellAnchor>
  <xdr:twoCellAnchor>
    <xdr:from>
      <xdr:col>5</xdr:col>
      <xdr:colOff>449036</xdr:colOff>
      <xdr:row>6</xdr:row>
      <xdr:rowOff>81643</xdr:rowOff>
    </xdr:from>
    <xdr:to>
      <xdr:col>5</xdr:col>
      <xdr:colOff>1061357</xdr:colOff>
      <xdr:row>9</xdr:row>
      <xdr:rowOff>163286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796143" y="1238250"/>
          <a:ext cx="612321" cy="435429"/>
        </a:xfrm>
        <a:prstGeom prst="wedgeRoundRectCallout">
          <a:avLst>
            <a:gd name="adj1" fmla="val -38265"/>
            <a:gd name="adj2" fmla="val 986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予定を入力。</a:t>
          </a:r>
        </a:p>
      </xdr:txBody>
    </xdr:sp>
    <xdr:clientData/>
  </xdr:twoCellAnchor>
  <xdr:twoCellAnchor>
    <xdr:from>
      <xdr:col>6</xdr:col>
      <xdr:colOff>217714</xdr:colOff>
      <xdr:row>6</xdr:row>
      <xdr:rowOff>27214</xdr:rowOff>
    </xdr:from>
    <xdr:to>
      <xdr:col>8</xdr:col>
      <xdr:colOff>27214</xdr:colOff>
      <xdr:row>9</xdr:row>
      <xdr:rowOff>108857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762250" y="1183821"/>
          <a:ext cx="952500" cy="435429"/>
        </a:xfrm>
        <a:prstGeom prst="wedgeRoundRectCallout">
          <a:avLst>
            <a:gd name="adj1" fmla="val -19694"/>
            <a:gd name="adj2" fmla="val 7985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始業と終業の実績を入力。</a:t>
          </a:r>
        </a:p>
      </xdr:txBody>
    </xdr:sp>
    <xdr:clientData/>
  </xdr:twoCellAnchor>
  <xdr:twoCellAnchor>
    <xdr:from>
      <xdr:col>14</xdr:col>
      <xdr:colOff>925285</xdr:colOff>
      <xdr:row>1</xdr:row>
      <xdr:rowOff>13608</xdr:rowOff>
    </xdr:from>
    <xdr:to>
      <xdr:col>14</xdr:col>
      <xdr:colOff>2326821</xdr:colOff>
      <xdr:row>4</xdr:row>
      <xdr:rowOff>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456714" y="122465"/>
          <a:ext cx="1401536" cy="517072"/>
        </a:xfrm>
        <a:prstGeom prst="wedgeRoundRectCallout">
          <a:avLst>
            <a:gd name="adj1" fmla="val -34451"/>
            <a:gd name="adj2" fmla="val 2196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出張や外出があれば実績を入力。</a:t>
          </a:r>
        </a:p>
      </xdr:txBody>
    </xdr:sp>
    <xdr:clientData/>
  </xdr:twoCellAnchor>
  <xdr:twoCellAnchor>
    <xdr:from>
      <xdr:col>17</xdr:col>
      <xdr:colOff>176891</xdr:colOff>
      <xdr:row>1</xdr:row>
      <xdr:rowOff>40822</xdr:rowOff>
    </xdr:from>
    <xdr:to>
      <xdr:col>20</xdr:col>
      <xdr:colOff>1061356</xdr:colOff>
      <xdr:row>4</xdr:row>
      <xdr:rowOff>204108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2436927" y="149679"/>
          <a:ext cx="1646465" cy="693965"/>
        </a:xfrm>
        <a:prstGeom prst="wedgeRoundRectCallout">
          <a:avLst>
            <a:gd name="adj1" fmla="val -28090"/>
            <a:gd name="adj2" fmla="val 1486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[mytask]</a:t>
          </a:r>
          <a:r>
            <a:rPr kumimoji="1" lang="ja-JP" altLang="en-US" sz="1100"/>
            <a:t>シートから適当な</a:t>
          </a:r>
          <a:r>
            <a:rPr kumimoji="1" lang="en-US" altLang="ja-JP" sz="1100"/>
            <a:t>ID</a:t>
          </a:r>
          <a:r>
            <a:rPr kumimoji="1" lang="ja-JP" altLang="en-US" sz="1100"/>
            <a:t>を選択して入力。</a:t>
          </a:r>
          <a:endParaRPr kumimoji="1" lang="en-US" altLang="ja-JP" sz="1100"/>
        </a:p>
        <a:p>
          <a:pPr algn="l"/>
          <a:r>
            <a:rPr kumimoji="1" lang="ja-JP" altLang="en-US" sz="1100"/>
            <a:t>工数割りを参考にする</a:t>
          </a:r>
        </a:p>
      </xdr:txBody>
    </xdr:sp>
    <xdr:clientData/>
  </xdr:twoCellAnchor>
  <xdr:twoCellAnchor>
    <xdr:from>
      <xdr:col>17</xdr:col>
      <xdr:colOff>421819</xdr:colOff>
      <xdr:row>14</xdr:row>
      <xdr:rowOff>204108</xdr:rowOff>
    </xdr:from>
    <xdr:to>
      <xdr:col>20</xdr:col>
      <xdr:colOff>1047750</xdr:colOff>
      <xdr:row>16</xdr:row>
      <xdr:rowOff>176892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1612333" y="3295651"/>
          <a:ext cx="3717474" cy="408212"/>
        </a:xfrm>
        <a:prstGeom prst="wedgeRoundRectCallout">
          <a:avLst>
            <a:gd name="adj1" fmla="val -50110"/>
            <a:gd name="adj2" fmla="val -11579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実績を入力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="70" zoomScaleNormal="70" zoomScaleSheetLayoutView="75" workbookViewId="0">
      <pane xSplit="16" ySplit="12" topLeftCell="Q31" activePane="bottomRight" state="frozen"/>
      <selection pane="topRight" activeCell="AA1" sqref="AA1"/>
      <selection pane="bottomLeft" activeCell="A13" sqref="A13"/>
      <selection pane="bottomRight" activeCell="H44" sqref="H44"/>
    </sheetView>
  </sheetViews>
  <sheetFormatPr defaultColWidth="9" defaultRowHeight="13.5"/>
  <cols>
    <col min="1" max="1" width="1.25" customWidth="1"/>
    <col min="2" max="3" width="3.5" customWidth="1"/>
    <col min="4" max="4" width="8.5" bestFit="1" customWidth="1"/>
    <col min="5" max="5" width="3.5" customWidth="1"/>
    <col min="6" max="6" width="15.75" customWidth="1"/>
    <col min="7" max="12" width="7.5" customWidth="1"/>
    <col min="13" max="14" width="7.375" customWidth="1"/>
    <col min="15" max="15" width="42.5" customWidth="1"/>
    <col min="16" max="16" width="7.625" customWidth="1"/>
    <col min="17" max="17" width="25" customWidth="1"/>
    <col min="18" max="18" width="10" bestFit="1" customWidth="1"/>
    <col min="19" max="19" width="25" customWidth="1"/>
    <col min="20" max="20" width="10" bestFit="1" customWidth="1"/>
    <col min="21" max="21" width="25" customWidth="1"/>
    <col min="22" max="22" width="10" bestFit="1" customWidth="1"/>
    <col min="23" max="23" width="25" customWidth="1"/>
    <col min="24" max="24" width="10" customWidth="1"/>
  </cols>
  <sheetData>
    <row r="1" spans="1:24" ht="9" customHeight="1">
      <c r="A1" s="1">
        <v>1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"/>
      <c r="R1" s="2"/>
      <c r="T1" s="2"/>
      <c r="V1" s="2"/>
      <c r="W1" s="6"/>
      <c r="X1" s="2"/>
    </row>
    <row r="2" spans="1:24">
      <c r="A2" s="1"/>
      <c r="B2" s="2"/>
      <c r="C2" s="3"/>
      <c r="D2" s="3">
        <v>1</v>
      </c>
      <c r="E2" s="25" t="s">
        <v>15</v>
      </c>
      <c r="F2" s="3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X2" s="2"/>
    </row>
    <row r="3" spans="1:24">
      <c r="A3" s="1"/>
      <c r="B3" s="2"/>
      <c r="C3" s="113">
        <v>202304</v>
      </c>
      <c r="D3" s="113"/>
      <c r="E3" s="114"/>
      <c r="F3" s="26" t="s">
        <v>25</v>
      </c>
      <c r="G3" s="24"/>
      <c r="H3" s="24"/>
      <c r="I3" s="24"/>
      <c r="J3" s="24"/>
      <c r="K3" s="24"/>
      <c r="L3" s="24"/>
      <c r="M3" s="59"/>
      <c r="N3" s="59"/>
      <c r="O3" s="60"/>
      <c r="P3" s="2"/>
      <c r="R3" s="2"/>
      <c r="T3" s="2"/>
      <c r="V3" s="2"/>
      <c r="X3" s="2"/>
    </row>
    <row r="4" spans="1:24">
      <c r="A4" s="1"/>
      <c r="B4" s="2"/>
      <c r="C4" s="120"/>
      <c r="D4" s="120"/>
      <c r="E4" s="121"/>
      <c r="F4" s="26" t="s">
        <v>89</v>
      </c>
      <c r="G4" s="24"/>
      <c r="H4" s="24"/>
      <c r="I4" s="24"/>
      <c r="J4" s="24"/>
      <c r="K4" s="24"/>
      <c r="L4" s="24"/>
      <c r="M4" s="59"/>
      <c r="N4" s="59"/>
      <c r="O4" s="60"/>
      <c r="P4" s="2"/>
      <c r="Q4" s="7"/>
      <c r="R4" s="2"/>
      <c r="S4" s="7"/>
      <c r="T4" s="2"/>
      <c r="U4" s="7"/>
      <c r="V4" s="2"/>
      <c r="X4" s="2"/>
    </row>
    <row r="5" spans="1:24" ht="27" customHeight="1">
      <c r="A5" s="1"/>
      <c r="C5" s="107" t="s">
        <v>0</v>
      </c>
      <c r="D5" s="108"/>
      <c r="E5" s="109"/>
      <c r="F5" s="110" t="s">
        <v>93</v>
      </c>
      <c r="G5" s="111"/>
      <c r="H5" s="111"/>
      <c r="I5" s="111"/>
      <c r="J5" s="112"/>
      <c r="K5" s="2"/>
      <c r="L5" s="2"/>
      <c r="M5" s="61"/>
      <c r="N5" s="61"/>
      <c r="O5" s="96">
        <f>EOMONTH(I6,0)+1</f>
        <v>45292</v>
      </c>
      <c r="P5" s="97" t="str">
        <f>"度作業実績報告書"</f>
        <v>度作業実績報告書</v>
      </c>
      <c r="R5" s="2"/>
      <c r="T5" s="2"/>
      <c r="V5" s="2"/>
      <c r="X5" s="2"/>
    </row>
    <row r="6" spans="1:24" ht="14.25" thickBot="1">
      <c r="A6" s="1"/>
      <c r="B6" s="2"/>
      <c r="E6" s="3"/>
      <c r="F6" s="3"/>
      <c r="G6" s="8"/>
      <c r="H6" s="62" t="s">
        <v>27</v>
      </c>
      <c r="I6" s="8">
        <v>45276</v>
      </c>
      <c r="J6" s="9"/>
      <c r="K6" s="2"/>
      <c r="L6" s="25"/>
      <c r="M6" s="59"/>
      <c r="N6" s="59"/>
      <c r="O6" s="60"/>
      <c r="P6" s="2"/>
      <c r="Q6" s="2"/>
      <c r="R6" s="2"/>
      <c r="S6" s="2"/>
      <c r="T6" s="2"/>
      <c r="U6" s="2"/>
      <c r="V6" s="2"/>
      <c r="X6" s="2"/>
    </row>
    <row r="7" spans="1:24">
      <c r="A7" s="1"/>
      <c r="B7" s="3"/>
      <c r="C7" s="3"/>
      <c r="D7" s="3"/>
      <c r="E7" s="3"/>
      <c r="F7" s="3"/>
      <c r="G7" s="9"/>
      <c r="H7" s="9"/>
      <c r="I7" s="9"/>
      <c r="J7" s="9"/>
      <c r="K7" s="9"/>
      <c r="L7" s="9"/>
      <c r="M7" s="9"/>
      <c r="N7" s="9"/>
      <c r="O7" s="67" t="s">
        <v>37</v>
      </c>
      <c r="P7" s="68" t="s">
        <v>38</v>
      </c>
      <c r="Q7" s="69" t="s">
        <v>39</v>
      </c>
      <c r="R7" s="68" t="s">
        <v>38</v>
      </c>
      <c r="S7" s="69" t="s">
        <v>39</v>
      </c>
      <c r="T7" s="68" t="s">
        <v>38</v>
      </c>
      <c r="U7" s="69" t="s">
        <v>39</v>
      </c>
      <c r="V7" s="68" t="s">
        <v>38</v>
      </c>
      <c r="W7" s="69" t="s">
        <v>39</v>
      </c>
      <c r="X7" s="70" t="s">
        <v>38</v>
      </c>
    </row>
    <row r="8" spans="1:24">
      <c r="A8" s="1"/>
      <c r="B8" s="3"/>
      <c r="C8" s="3"/>
      <c r="D8" s="3"/>
      <c r="E8" s="3"/>
      <c r="F8" s="3"/>
      <c r="G8" s="9"/>
      <c r="H8" s="9"/>
      <c r="I8" s="9"/>
      <c r="J8" s="9"/>
      <c r="K8" s="9"/>
      <c r="L8" s="9"/>
      <c r="M8" s="9"/>
      <c r="N8" s="9"/>
      <c r="O8" s="71" t="s">
        <v>60</v>
      </c>
      <c r="P8" s="48" t="s">
        <v>59</v>
      </c>
      <c r="Q8" s="72"/>
      <c r="R8" s="48" t="s">
        <v>84</v>
      </c>
      <c r="S8" s="72"/>
      <c r="T8" s="48" t="s">
        <v>87</v>
      </c>
      <c r="U8" s="72"/>
      <c r="V8" s="48" t="s">
        <v>85</v>
      </c>
      <c r="W8" s="72"/>
      <c r="X8" s="53"/>
    </row>
    <row r="9" spans="1:24" ht="13.5" hidden="1" customHeight="1">
      <c r="A9" s="1"/>
      <c r="B9" s="3"/>
      <c r="C9" s="3"/>
      <c r="D9" s="3"/>
      <c r="E9" s="3"/>
      <c r="F9" s="3"/>
      <c r="G9" s="9"/>
      <c r="H9" s="9"/>
      <c r="I9" s="9"/>
      <c r="J9" s="9"/>
      <c r="K9" s="9"/>
      <c r="L9" s="9"/>
      <c r="M9" s="9"/>
      <c r="N9" s="9"/>
      <c r="O9" s="63"/>
      <c r="P9" s="49" t="str">
        <f>LEFT(P8,6)</f>
        <v>0201</v>
      </c>
      <c r="Q9" s="44"/>
      <c r="R9" s="49" t="str">
        <f>LEFT(R8,6)</f>
        <v>9951</v>
      </c>
      <c r="S9" s="44"/>
      <c r="T9" s="49" t="str">
        <f>LEFT(T8,6)</f>
        <v>0202</v>
      </c>
      <c r="U9" s="44"/>
      <c r="V9" s="49" t="str">
        <f>LEFT(V8,6)</f>
        <v>9941</v>
      </c>
      <c r="W9" s="44"/>
      <c r="X9" s="99" t="str">
        <f>LEFT(X8,6)</f>
        <v/>
      </c>
    </row>
    <row r="10" spans="1:24" ht="14.25" thickBot="1">
      <c r="A10" s="1"/>
      <c r="B10" s="3"/>
      <c r="C10" s="3"/>
      <c r="D10" s="3"/>
      <c r="E10" s="3"/>
      <c r="F10" s="3"/>
      <c r="G10" s="2"/>
      <c r="H10" s="2"/>
      <c r="I10" s="2"/>
      <c r="J10" s="2"/>
      <c r="K10" s="2"/>
      <c r="L10" s="2"/>
      <c r="M10" s="2"/>
      <c r="N10" s="2"/>
      <c r="O10" s="64" t="str">
        <f>IF(ISERROR(VLOOKUP(LEFT(P8,4),mytask!$A:$G,5,FALSE)),"",VLOOKUP(LEFT(P8,4),mytask!$A:$G,5,FALSE))</f>
        <v>システム運用支援</v>
      </c>
      <c r="P10" s="50" t="str">
        <f>IF(ISERROR(VLOOKUP(LEFT(P8,4),mytask!$A:$G,4,FALSE)),"",VLOOKUP(LEFT(P8,4),mytask!$A:$G,4,FALSE))</f>
        <v>17C0102-11</v>
      </c>
      <c r="Q10" s="45" t="str">
        <f>IF(ISERROR(VLOOKUP(LEFT(R8,4),mytask!$A:$G,5,FALSE)),"",VLOOKUP(LEFT(R8,4),mytask!$A:$G,5,FALSE))</f>
        <v>プロジェクト外（1on1MTG)</v>
      </c>
      <c r="R10" s="50" t="str">
        <f>IF(ISERROR(VLOOKUP(LEFT(R8,4),mytask!$A:$G,4,FALSE)),"",VLOOKUP(LEFT(R8,4),mytask!$A:$G,4,FALSE))</f>
        <v>G99X910K4</v>
      </c>
      <c r="S10" s="45" t="str">
        <f>IF(ISERROR(VLOOKUP(LEFT(T8,4),mytask!$A:$G,5,FALSE)),"",VLOOKUP(LEFT(T8,4),mytask!$A:$G,5,FALSE))</f>
        <v>システム運用支援</v>
      </c>
      <c r="T10" s="50" t="str">
        <f>IF(ISERROR(VLOOKUP(LEFT(T8,4),mytask!$A:$G,4,FALSE)),"",VLOOKUP(LEFT(T8,4),mytask!$A:$G,4,FALSE))</f>
        <v>17C0102-11</v>
      </c>
      <c r="U10" s="45" t="str">
        <f>IF(ISERROR(VLOOKUP(LEFT(V8,4),mytask!$A:$G,5,FALSE)),"",VLOOKUP(LEFT(V8,4),mytask!$A:$G,5,FALSE))</f>
        <v>プロジェクト外（オンライン会議)</v>
      </c>
      <c r="V10" s="50" t="str">
        <f>IF(ISERROR(VLOOKUP(LEFT(V8,4),mytask!$A:$G,4,FALSE)),"",VLOOKUP(LEFT(V8,4),mytask!$A:$G,4,FALSE))</f>
        <v>G99X910K4</v>
      </c>
      <c r="W10" s="45" t="str">
        <f>IF(ISERROR(VLOOKUP(LEFT(X8,4),mytask!$A:$G,5,FALSE)),"",VLOOKUP(LEFT(X8,4),mytask!$A:$G,5,FALSE))</f>
        <v/>
      </c>
      <c r="X10" s="54" t="str">
        <f>IF(ISERROR(VLOOKUP(LEFT(X8,4),mytask!$A:$G,4,FALSE)),"",VLOOKUP(LEFT(X8,4),mytask!$A:$G,4,FALSE))</f>
        <v/>
      </c>
    </row>
    <row r="11" spans="1:24" ht="14.25" thickBot="1">
      <c r="A11" s="3"/>
      <c r="B11" s="3"/>
      <c r="C11" s="3"/>
      <c r="D11" s="3"/>
      <c r="E11" s="3"/>
      <c r="F11" s="3"/>
      <c r="G11" s="115" t="s">
        <v>26</v>
      </c>
      <c r="H11" s="116"/>
      <c r="I11" s="117" t="s">
        <v>28</v>
      </c>
      <c r="J11" s="118"/>
      <c r="K11" s="118"/>
      <c r="L11" s="118"/>
      <c r="M11" s="119"/>
      <c r="N11" s="103"/>
      <c r="O11" s="82" t="str">
        <f>IF(ISERROR(VLOOKUP(LEFT(P8,4),mytask!$A:$G,7,FALSE)),"",VLOOKUP(LEFT(P8,4),mytask!$A:$G,7,FALSE))</f>
        <v>定常:動作確認</v>
      </c>
      <c r="P11" s="51">
        <f>IF(ISERROR(VLOOKUP(LEFT(P8,4),mytask!$A:$G,6,FALSE)),"",VLOOKUP(LEFT(P8,4),mytask!$A:$G,6,FALSE))</f>
        <v>700</v>
      </c>
      <c r="Q11" s="46" t="str">
        <f>IF(ISERROR(VLOOKUP(LEFT(R8,4),mytask!$A:$G,7,FALSE)),"",VLOOKUP(LEFT(R8,4),mytask!$A:$G,7,FALSE))</f>
        <v>1on1MTG</v>
      </c>
      <c r="R11" s="51">
        <f>IF(ISERROR(VLOOKUP(LEFT(R8,4),mytask!$A:$G,6,FALSE)),"",VLOOKUP(LEFT(R8,4),mytask!$A:$G,6,FALSE))</f>
        <v>951</v>
      </c>
      <c r="S11" s="46" t="str">
        <f>IF(ISERROR(VLOOKUP(LEFT(T8,4),mytask!$A:$G,7,FALSE)),"",VLOOKUP(LEFT(T8,4),mytask!$A:$G,7,FALSE))</f>
        <v>障害連絡(メール)</v>
      </c>
      <c r="T11" s="51">
        <f>IF(ISERROR(VLOOKUP(LEFT(T8,4),mytask!$A:$G,6,FALSE)),"",VLOOKUP(LEFT(T8,4),mytask!$A:$G,6,FALSE))</f>
        <v>710</v>
      </c>
      <c r="U11" s="46" t="str">
        <f>IF(ISERROR(VLOOKUP(LEFT(V8,4),mytask!$A:$G,7,FALSE)),"",VLOOKUP(LEFT(V8,4),mytask!$A:$G,7,FALSE))</f>
        <v>オンライン会議</v>
      </c>
      <c r="V11" s="51">
        <f>IF(ISERROR(VLOOKUP(LEFT(V8,4),mytask!$A:$G,6,FALSE)),"",VLOOKUP(LEFT(V8,4),mytask!$A:$G,6,FALSE))</f>
        <v>941</v>
      </c>
      <c r="W11" s="46" t="str">
        <f>IF(ISERROR(VLOOKUP(LEFT(X8,4),mytask!$A:$G,7,FALSE)),"",VLOOKUP(LEFT(X8,4),mytask!$A:$G,7,FALSE))</f>
        <v/>
      </c>
      <c r="X11" s="55" t="str">
        <f>IF(ISERROR(VLOOKUP(LEFT(X8,4),mytask!$A:$G,6,FALSE)),"",VLOOKUP(LEFT(X8,4),mytask!$A:$G,6,FALSE))</f>
        <v/>
      </c>
    </row>
    <row r="12" spans="1:24" ht="34.5" thickBot="1">
      <c r="A12" s="1"/>
      <c r="B12" s="10" t="s">
        <v>1</v>
      </c>
      <c r="C12" s="31" t="s">
        <v>8</v>
      </c>
      <c r="D12" s="11" t="s">
        <v>16</v>
      </c>
      <c r="E12" s="12" t="s">
        <v>2</v>
      </c>
      <c r="F12" s="75" t="s">
        <v>14</v>
      </c>
      <c r="G12" s="77" t="s">
        <v>3</v>
      </c>
      <c r="H12" s="78" t="s">
        <v>4</v>
      </c>
      <c r="I12" s="77" t="s">
        <v>3</v>
      </c>
      <c r="J12" s="32" t="s">
        <v>4</v>
      </c>
      <c r="K12" s="32" t="s">
        <v>5</v>
      </c>
      <c r="L12" s="33" t="s">
        <v>22</v>
      </c>
      <c r="M12" s="87" t="s">
        <v>90</v>
      </c>
      <c r="N12" s="87" t="s">
        <v>98</v>
      </c>
      <c r="O12" s="83" t="s">
        <v>6</v>
      </c>
      <c r="P12" s="52" t="s">
        <v>7</v>
      </c>
      <c r="Q12" s="47" t="s">
        <v>6</v>
      </c>
      <c r="R12" s="52" t="s">
        <v>7</v>
      </c>
      <c r="S12" s="47" t="s">
        <v>6</v>
      </c>
      <c r="T12" s="52" t="s">
        <v>7</v>
      </c>
      <c r="U12" s="47" t="s">
        <v>6</v>
      </c>
      <c r="V12" s="52" t="s">
        <v>7</v>
      </c>
      <c r="W12" s="47" t="s">
        <v>6</v>
      </c>
      <c r="X12" s="56" t="s">
        <v>7</v>
      </c>
    </row>
    <row r="13" spans="1:24" ht="17.25" customHeight="1" thickTop="1">
      <c r="A13" s="1"/>
      <c r="B13" s="34">
        <f>+I6</f>
        <v>45276</v>
      </c>
      <c r="C13" s="35" t="str">
        <f t="shared" ref="C13:C40" si="0">CHOOSE(WEEKDAY(B13,2),"月","火","水","木","金","土","日")</f>
        <v>土</v>
      </c>
      <c r="D13" s="35" t="str">
        <f t="shared" ref="D13:D39" si="1">IF(ISNA(VLOOKUP($B13,Holyday,2,FALSE)),"","祝日")</f>
        <v/>
      </c>
      <c r="E13" s="74"/>
      <c r="F13" s="76"/>
      <c r="G13" s="79"/>
      <c r="H13" s="29"/>
      <c r="I13" s="88" t="str">
        <f>IF(OR(E13="欠", B13=""),"",IF(AND($D13="",$C13&lt;&gt;"土",$C13&lt;&gt;"日",ISBLANK($G13)),"9:00",IF($E13="出",IF(LEFT($C$3,1)="s",VLOOKUP($G13,祝日等!$M$1:$P$107,2,FALSE),$G13),"")))</f>
        <v/>
      </c>
      <c r="J13" s="58" t="str">
        <f>IF(OR(E13="欠",B13=""),"",IF(AND($D13="",$C13&lt;&gt;"土",$C13&lt;&gt;"日",ISBLANK($H13)),"17:30",IF($E13="出",IF(LEFT($C$3,1)="s",VLOOKUP($H13,祝日等!$M$1:$P$107,2,FALSE),$H13),"")))</f>
        <v/>
      </c>
      <c r="K13" s="13"/>
      <c r="L13" s="37" t="str">
        <f>IF(OR(E13="欠",B13=""),"",IF(AND($D13="",$C13&lt;&gt;"土",$C13&lt;&gt;"日",ISBLANK($H13)),"17:30",IF($E13="出",IF(LEFT($C$3,1)="s",,VLOOKUP($H13,祝日等!$M$1:$P$107,3,FALSE))-($G13-"9:00"),"")))</f>
        <v/>
      </c>
      <c r="M13" s="89" t="str">
        <f>IF(OR(E13="欠",B13=""),"",IF(AND($D13="",$C13&lt;&gt;"土",$C13&lt;&gt;"日",ISBLANK($H13)),"17:30",IF($E13="出",IF(LEFT($C$3,1)="s",,VLOOKUP($H13,祝日等!$M$1:$P$107,4,FALSE)),"")))</f>
        <v/>
      </c>
      <c r="N13" s="89" t="str">
        <f t="shared" ref="N13:N14" si="2">IF($J13="","",IF($M13="0:00","",IF($L13="7:45","",IF($L13-"7:45"-$M13&gt;=0,$L13-"7:45"-$M13,""))))</f>
        <v/>
      </c>
      <c r="O13" s="85"/>
      <c r="P13" s="36" t="str">
        <f t="shared" ref="P13:P43" si="3">IF(L13&lt;SUMIF($R$12:$X$12,"=時間",R13:X13),"ERR",IF(L13="","",ABS(L13-(SUMIF($R$12:$X$12,"=時間",R13:X13)))))</f>
        <v/>
      </c>
      <c r="Q13" s="19"/>
      <c r="R13" s="18"/>
      <c r="S13" s="19"/>
      <c r="T13" s="18"/>
      <c r="U13" s="19"/>
      <c r="V13" s="18"/>
      <c r="W13" s="19"/>
      <c r="X13" s="29"/>
    </row>
    <row r="14" spans="1:24" ht="17.25" customHeight="1">
      <c r="A14" s="1"/>
      <c r="B14" s="34">
        <f t="shared" ref="B14:B39" si="4">+B13+1</f>
        <v>45277</v>
      </c>
      <c r="C14" s="35" t="str">
        <f t="shared" si="0"/>
        <v>日</v>
      </c>
      <c r="D14" s="35" t="str">
        <f t="shared" si="1"/>
        <v/>
      </c>
      <c r="E14" s="74"/>
      <c r="F14" s="76"/>
      <c r="G14" s="79"/>
      <c r="H14" s="29"/>
      <c r="I14" s="88" t="str">
        <f>IF(OR(E14="欠", B14=""),"",IF(AND($D14="",$C14&lt;&gt;"土",$C14&lt;&gt;"日",ISBLANK($G14)),"9:00",IF($E14="出",IF(LEFT($C$3,1)="s",VLOOKUP($G14,祝日等!$M$1:$P$107,2,FALSE),$G14),"")))</f>
        <v/>
      </c>
      <c r="J14" s="58" t="str">
        <f>IF(OR(E14="欠",B14=""),"",IF(AND($D14="",$C14&lt;&gt;"土",$C14&lt;&gt;"日",ISBLANK($H14)),"17:30",IF($E14="出",IF(LEFT($C$3,1)="s",VLOOKUP($H14,祝日等!$M$1:$P$107,2,FALSE),$H14),"")))</f>
        <v/>
      </c>
      <c r="K14" s="13"/>
      <c r="L14" s="37" t="str">
        <f>IF(OR(E14="欠",B14=""),"",IF(AND($D14="",$C14&lt;&gt;"土",$C14&lt;&gt;"日",ISBLANK($H14)),"17:30",IF($E14="出",IF(LEFT($C$3,1)="s",,VLOOKUP($H14,祝日等!$M$1:$P$107,3,FALSE))-($G14-"9:00"),"")))</f>
        <v/>
      </c>
      <c r="M14" s="89" t="str">
        <f>IF(OR(E14="欠",B14=""),"",IF(AND($D14="",$C14&lt;&gt;"土",$C14&lt;&gt;"日",ISBLANK($H14)),"17:30",IF($E14="出",IF(LEFT($C$3,1)="s",,VLOOKUP($H14,祝日等!$M$1:$P$107,4,FALSE)),"")))</f>
        <v/>
      </c>
      <c r="N14" s="89" t="str">
        <f t="shared" si="2"/>
        <v/>
      </c>
      <c r="O14" s="84"/>
      <c r="P14" s="36" t="str">
        <f t="shared" si="3"/>
        <v/>
      </c>
      <c r="Q14" s="19"/>
      <c r="R14" s="18"/>
      <c r="S14" s="19"/>
      <c r="T14" s="18"/>
      <c r="U14" s="19"/>
      <c r="V14" s="18"/>
      <c r="W14" s="19"/>
      <c r="X14" s="29"/>
    </row>
    <row r="15" spans="1:24" ht="17.25" customHeight="1">
      <c r="A15" s="5"/>
      <c r="B15" s="34">
        <f t="shared" si="4"/>
        <v>45278</v>
      </c>
      <c r="C15" s="35" t="str">
        <f t="shared" si="0"/>
        <v>月</v>
      </c>
      <c r="D15" s="35" t="str">
        <f t="shared" si="1"/>
        <v/>
      </c>
      <c r="E15" s="74" t="s">
        <v>29</v>
      </c>
      <c r="F15" s="76"/>
      <c r="G15" s="79">
        <v>0.375</v>
      </c>
      <c r="H15" s="29">
        <v>0.72916666666666663</v>
      </c>
      <c r="I15" s="88">
        <f>IF(OR(E15="欠", B15=""),"",IF(AND($D15="",$C15&lt;&gt;"土",$C15&lt;&gt;"日",ISBLANK($G15)),"9:00",IF($E15="出",IF(LEFT($C$3,1)="s",VLOOKUP($G15,祝日等!$M$1:$P$107,2,FALSE),$G15),"")))</f>
        <v>0.375</v>
      </c>
      <c r="J15" s="58">
        <f>IF(OR(E15="欠",B15=""),"",IF(AND($D15="",$C15&lt;&gt;"土",$C15&lt;&gt;"日",ISBLANK($H15)),"17:30",IF($E15="出",IF(LEFT($C$3,1)="s",VLOOKUP($H15,祝日等!$M$1:$P$107,2,FALSE),$H15),"")))</f>
        <v>0.72916666666666663</v>
      </c>
      <c r="K15" s="13"/>
      <c r="L15" s="37">
        <f>IF(OR(E15="欠",B15=""),"",IF(AND($D15="",$C15&lt;&gt;"土",$C15&lt;&gt;"日",ISBLANK($H15)),"17:30",IF($E15="出",IF(LEFT($C$3,1)="s",,VLOOKUP($H15,祝日等!$M$1:$P$107,3,FALSE))-($G15-"9:00"),"")))</f>
        <v>0.32291666666666669</v>
      </c>
      <c r="M15" s="89">
        <f>IF(OR(E15="欠",B15=""),"",IF(AND($D15="",$C15&lt;&gt;"土",$C15&lt;&gt;"日",ISBLANK($H15)),"17:30",IF($E15="出",IF(LEFT($C$3,1)="s",,VLOOKUP($H15,祝日等!$M$1:$P$107,4,FALSE)),"")))</f>
        <v>0</v>
      </c>
      <c r="N15" s="89">
        <f>IF($J15="","",IF($M15="0:00","",IF($L15="7:45","",IF($L15-"7:45"-$M15&gt;=0,$L15-"7:45"-$M15,""))))</f>
        <v>0</v>
      </c>
      <c r="O15" s="84"/>
      <c r="P15" s="36">
        <f t="shared" si="3"/>
        <v>0.32291666666666669</v>
      </c>
      <c r="Q15" s="19"/>
      <c r="R15" s="18"/>
      <c r="S15" s="19"/>
      <c r="T15" s="18"/>
      <c r="U15" s="19"/>
      <c r="V15" s="18"/>
      <c r="W15" s="19"/>
      <c r="X15" s="29"/>
    </row>
    <row r="16" spans="1:24" ht="17.25" customHeight="1">
      <c r="A16" s="5"/>
      <c r="B16" s="34">
        <f t="shared" si="4"/>
        <v>45279</v>
      </c>
      <c r="C16" s="35" t="str">
        <f t="shared" si="0"/>
        <v>火</v>
      </c>
      <c r="D16" s="35" t="str">
        <f t="shared" si="1"/>
        <v/>
      </c>
      <c r="E16" s="74" t="s">
        <v>29</v>
      </c>
      <c r="F16" s="76"/>
      <c r="G16" s="79">
        <v>0.375</v>
      </c>
      <c r="H16" s="29">
        <v>0.72916666666666663</v>
      </c>
      <c r="I16" s="88">
        <f>IF(OR(E16="欠", B16=""),"",IF(AND($D16="",$C16&lt;&gt;"土",$C16&lt;&gt;"日",ISBLANK($G16)),"9:00",IF($E16="出",IF(LEFT($C$3,1)="s",VLOOKUP($G16,祝日等!$M$1:$P$107,2,FALSE),$G16),"")))</f>
        <v>0.375</v>
      </c>
      <c r="J16" s="58">
        <f>IF(OR(E16="欠",B16=""),"",IF(AND($D16="",$C16&lt;&gt;"土",$C16&lt;&gt;"日",ISBLANK($H16)),"17:30",IF($E16="出",IF(LEFT($C$3,1)="s",VLOOKUP($H16,祝日等!$M$1:$P$107,2,FALSE),$H16),"")))</f>
        <v>0.72916666666666663</v>
      </c>
      <c r="K16" s="13"/>
      <c r="L16" s="37">
        <f>IF(OR(E16="欠",B16=""),"",IF(AND($D16="",$C16&lt;&gt;"土",$C16&lt;&gt;"日",ISBLANK($H16)),"17:30",IF($E16="出",IF(LEFT($C$3,1)="s",,VLOOKUP($H16,祝日等!$M$1:$P$107,3,FALSE))-($G16-"9:00"),"")))</f>
        <v>0.32291666666666669</v>
      </c>
      <c r="M16" s="89">
        <f>IF(OR(E16="欠",B16=""),"",IF(AND($D16="",$C16&lt;&gt;"土",$C16&lt;&gt;"日",ISBLANK($H16)),"17:30",IF($E16="出",IF(LEFT($C$3,1)="s",,VLOOKUP($H16,祝日等!$M$1:$P$107,4,FALSE)),"")))</f>
        <v>0</v>
      </c>
      <c r="N16" s="89">
        <f t="shared" ref="N16:N43" si="5">IF($J16="","",IF($M16="0:00","",IF($L16="7:45","",IF($L16-"7:45"-$M16&gt;=0,$L16-"7:45"-$M16,""))))</f>
        <v>0</v>
      </c>
      <c r="O16" s="84"/>
      <c r="P16" s="36">
        <f t="shared" si="3"/>
        <v>0.32291666666666669</v>
      </c>
      <c r="Q16" s="19"/>
      <c r="R16" s="18"/>
      <c r="S16" s="19"/>
      <c r="T16" s="18"/>
      <c r="U16" s="19"/>
      <c r="V16" s="18"/>
      <c r="W16" s="19"/>
      <c r="X16" s="29"/>
    </row>
    <row r="17" spans="1:24" ht="16.5" customHeight="1">
      <c r="A17" s="5"/>
      <c r="B17" s="34">
        <f t="shared" si="4"/>
        <v>45280</v>
      </c>
      <c r="C17" s="35" t="str">
        <f t="shared" si="0"/>
        <v>水</v>
      </c>
      <c r="D17" s="35" t="str">
        <f t="shared" si="1"/>
        <v/>
      </c>
      <c r="E17" s="74" t="s">
        <v>29</v>
      </c>
      <c r="F17" s="76"/>
      <c r="G17" s="79">
        <v>0.375</v>
      </c>
      <c r="H17" s="29">
        <v>0.72916666666666663</v>
      </c>
      <c r="I17" s="88">
        <f>IF(OR(E17="欠", B17=""),"",IF(AND($D17="",$C17&lt;&gt;"土",$C17&lt;&gt;"日",ISBLANK($G17)),"9:00",IF($E17="出",IF(LEFT($C$3,1)="s",VLOOKUP($G17,祝日等!$M$1:$P$107,2,FALSE),$G17),"")))</f>
        <v>0.375</v>
      </c>
      <c r="J17" s="58">
        <f>IF(OR(E17="欠",B17=""),"",IF(AND($D17="",$C17&lt;&gt;"土",$C17&lt;&gt;"日",ISBLANK($H17)),"17:30",IF($E17="出",IF(LEFT($C$3,1)="s",VLOOKUP($H17,祝日等!$M$1:$P$107,2,FALSE),$H17),"")))</f>
        <v>0.72916666666666663</v>
      </c>
      <c r="K17" s="13"/>
      <c r="L17" s="37">
        <f>IF(OR(E17="欠",B17=""),"",IF(AND($D17="",$C17&lt;&gt;"土",$C17&lt;&gt;"日",ISBLANK($H17)),"17:30",IF($E17="出",IF(LEFT($C$3,1)="s",,VLOOKUP($H17,祝日等!$M$1:$P$107,3,FALSE))-($G17-"9:00"),"")))</f>
        <v>0.32291666666666669</v>
      </c>
      <c r="M17" s="89">
        <f>IF(OR(E17="欠",B17=""),"",IF(AND($D17="",$C17&lt;&gt;"土",$C17&lt;&gt;"日",ISBLANK($H17)),"17:30",IF($E17="出",IF(LEFT($C$3,1)="s",,VLOOKUP($H17,祝日等!$M$1:$P$107,4,FALSE)),"")))</f>
        <v>0</v>
      </c>
      <c r="N17" s="89">
        <f t="shared" si="5"/>
        <v>0</v>
      </c>
      <c r="O17" s="84"/>
      <c r="P17" s="36">
        <f t="shared" si="3"/>
        <v>0.32291666666666669</v>
      </c>
      <c r="Q17" s="19"/>
      <c r="R17" s="18"/>
      <c r="S17" s="19"/>
      <c r="T17" s="18"/>
      <c r="U17" s="19"/>
      <c r="V17" s="18"/>
      <c r="W17" s="19"/>
      <c r="X17" s="29"/>
    </row>
    <row r="18" spans="1:24" ht="16.5" customHeight="1">
      <c r="A18" s="5"/>
      <c r="B18" s="34">
        <f t="shared" si="4"/>
        <v>45281</v>
      </c>
      <c r="C18" s="35" t="str">
        <f t="shared" si="0"/>
        <v>木</v>
      </c>
      <c r="D18" s="35" t="str">
        <f t="shared" si="1"/>
        <v/>
      </c>
      <c r="E18" s="74" t="s">
        <v>29</v>
      </c>
      <c r="F18" s="76"/>
      <c r="G18" s="79">
        <v>0.375</v>
      </c>
      <c r="H18" s="29">
        <v>0.72916666666666663</v>
      </c>
      <c r="I18" s="88">
        <f>IF(OR(E18="欠", B18=""),"",IF(AND($D18="",$C18&lt;&gt;"土",$C18&lt;&gt;"日",ISBLANK($G18)),"9:00",IF($E18="出",IF(LEFT($C$3,1)="s",VLOOKUP($G18,祝日等!$M$1:$P$107,2,FALSE),$G18),"")))</f>
        <v>0.375</v>
      </c>
      <c r="J18" s="58">
        <f>IF(OR(E18="欠",B18=""),"",IF(AND($D18="",$C18&lt;&gt;"土",$C18&lt;&gt;"日",ISBLANK($H18)),"17:30",IF($E18="出",IF(LEFT($C$3,1)="s",VLOOKUP($H18,祝日等!$M$1:$P$107,2,FALSE),$H18),"")))</f>
        <v>0.72916666666666663</v>
      </c>
      <c r="K18" s="13"/>
      <c r="L18" s="37">
        <f>IF(OR(E18="欠",B18=""),"",IF(AND($D18="",$C18&lt;&gt;"土",$C18&lt;&gt;"日",ISBLANK($H18)),"17:30",IF($E18="出",IF(LEFT($C$3,1)="s",,VLOOKUP($H18,祝日等!$M$1:$P$107,3,FALSE))-($G18-"9:00"),"")))</f>
        <v>0.32291666666666669</v>
      </c>
      <c r="M18" s="89">
        <f>IF(OR(E18="欠",B18=""),"",IF(AND($D18="",$C18&lt;&gt;"土",$C18&lt;&gt;"日",ISBLANK($H18)),"17:30",IF($E18="出",IF(LEFT($C$3,1)="s",,VLOOKUP($H18,祝日等!$M$1:$P$107,4,FALSE)),"")))</f>
        <v>0</v>
      </c>
      <c r="N18" s="89">
        <f t="shared" si="5"/>
        <v>0</v>
      </c>
      <c r="O18" s="84"/>
      <c r="P18" s="36">
        <f t="shared" si="3"/>
        <v>0.32291666666666669</v>
      </c>
      <c r="Q18" s="19"/>
      <c r="R18" s="18"/>
      <c r="S18" s="19"/>
      <c r="T18" s="18"/>
      <c r="U18" s="19"/>
      <c r="V18" s="18"/>
      <c r="W18" s="19"/>
      <c r="X18" s="29"/>
    </row>
    <row r="19" spans="1:24" ht="18" customHeight="1">
      <c r="A19" s="5"/>
      <c r="B19" s="34">
        <f t="shared" si="4"/>
        <v>45282</v>
      </c>
      <c r="C19" s="35" t="str">
        <f t="shared" si="0"/>
        <v>金</v>
      </c>
      <c r="D19" s="35" t="str">
        <f t="shared" si="1"/>
        <v/>
      </c>
      <c r="E19" s="74" t="s">
        <v>29</v>
      </c>
      <c r="F19" s="76"/>
      <c r="G19" s="79">
        <v>0.375</v>
      </c>
      <c r="H19" s="29">
        <v>0.76041666666666663</v>
      </c>
      <c r="I19" s="88">
        <f>IF(OR(E19="欠", B19=""),"",IF(AND($D19="",$C19&lt;&gt;"土",$C19&lt;&gt;"日",ISBLANK($G19)),"9:00",IF($E19="出",IF(LEFT($C$3,1)="s",VLOOKUP($G19,祝日等!$M$1:$P$107,2,FALSE),$G19),"")))</f>
        <v>0.375</v>
      </c>
      <c r="J19" s="58">
        <f>IF(OR(E19="欠",B19=""),"",IF(AND($D19="",$C19&lt;&gt;"土",$C19&lt;&gt;"日",ISBLANK($H19)),"17:30",IF($E19="出",IF(LEFT($C$3,1)="s",VLOOKUP($H19,祝日等!$M$1:$P$107,2,FALSE),$H19),"")))</f>
        <v>0.76041666666666663</v>
      </c>
      <c r="K19" s="13"/>
      <c r="L19" s="37">
        <f>IF(OR(E19="欠",B19=""),"",IF(AND($D19="",$C19&lt;&gt;"土",$C19&lt;&gt;"日",ISBLANK($H19)),"17:30",IF($E19="出",IF(LEFT($C$3,1)="s",,VLOOKUP($H19,祝日等!$M$1:$P$107,3,FALSE))-($G19-"9:00"),"")))</f>
        <v>0.34375</v>
      </c>
      <c r="M19" s="89">
        <f>IF(OR(E19="欠",B19=""),"",IF(AND($D19="",$C19&lt;&gt;"土",$C19&lt;&gt;"日",ISBLANK($H19)),"17:30",IF($E19="出",IF(LEFT($C$3,1)="s",,VLOOKUP($H19,祝日等!$M$1:$P$107,4,FALSE)),"")))</f>
        <v>0</v>
      </c>
      <c r="N19" s="89">
        <f t="shared" si="5"/>
        <v>2.0833333333333315E-2</v>
      </c>
      <c r="O19" s="84"/>
      <c r="P19" s="36">
        <f t="shared" si="3"/>
        <v>0.34375</v>
      </c>
      <c r="Q19" s="19"/>
      <c r="R19" s="18"/>
      <c r="S19" s="19"/>
      <c r="T19" s="18"/>
      <c r="U19" s="19"/>
      <c r="V19" s="18"/>
      <c r="W19" s="73"/>
      <c r="X19" s="29"/>
    </row>
    <row r="20" spans="1:24" ht="17.25" customHeight="1">
      <c r="A20" s="1"/>
      <c r="B20" s="34">
        <f t="shared" si="4"/>
        <v>45283</v>
      </c>
      <c r="C20" s="35" t="str">
        <f t="shared" si="0"/>
        <v>土</v>
      </c>
      <c r="D20" s="35" t="str">
        <f t="shared" si="1"/>
        <v/>
      </c>
      <c r="E20" s="74"/>
      <c r="F20" s="76"/>
      <c r="G20" s="79"/>
      <c r="H20" s="29"/>
      <c r="I20" s="88" t="str">
        <f>IF(OR(E20="欠", B20=""),"",IF(AND($D20="",$C20&lt;&gt;"土",$C20&lt;&gt;"日",ISBLANK($G20)),"9:00",IF($E20="出",IF(LEFT($C$3,1)="s",VLOOKUP($G20,祝日等!$M$1:$P$107,2,FALSE),$G20),"")))</f>
        <v/>
      </c>
      <c r="J20" s="58" t="str">
        <f>IF(OR(E20="欠",B20=""),"",IF(AND($D20="",$C20&lt;&gt;"土",$C20&lt;&gt;"日",ISBLANK($H20)),"17:30",IF($E20="出",IF(LEFT($C$3,1)="s",VLOOKUP($H20,祝日等!$M$1:$P$107,2,FALSE),$H20),"")))</f>
        <v/>
      </c>
      <c r="K20" s="13"/>
      <c r="L20" s="37" t="str">
        <f>IF(OR(E20="欠",B20=""),"",IF(AND($D20="",$C20&lt;&gt;"土",$C20&lt;&gt;"日",ISBLANK($H20)),"17:30",IF($E20="出",IF(LEFT($C$3,1)="s",,VLOOKUP($H20,祝日等!$M$1:$P$107,3,FALSE))-($G20-"9:00"),"")))</f>
        <v/>
      </c>
      <c r="M20" s="89" t="str">
        <f>IF(OR(E20="欠",B20=""),"",IF(AND($D20="",$C20&lt;&gt;"土",$C20&lt;&gt;"日",ISBLANK($H20)),"17:30",IF($E20="出",IF(LEFT($C$3,1)="s",,VLOOKUP($H20,祝日等!$M$1:$P$107,4,FALSE)),"")))</f>
        <v/>
      </c>
      <c r="N20" s="89" t="str">
        <f t="shared" si="5"/>
        <v/>
      </c>
      <c r="O20" s="84"/>
      <c r="P20" s="36" t="str">
        <f t="shared" si="3"/>
        <v/>
      </c>
      <c r="Q20" s="19"/>
      <c r="R20" s="18"/>
      <c r="S20" s="19"/>
      <c r="T20" s="18"/>
      <c r="U20" s="19"/>
      <c r="V20" s="18"/>
      <c r="W20" s="19"/>
      <c r="X20" s="29"/>
    </row>
    <row r="21" spans="1:24" ht="18" customHeight="1">
      <c r="A21" s="1"/>
      <c r="B21" s="34">
        <f t="shared" si="4"/>
        <v>45284</v>
      </c>
      <c r="C21" s="35" t="str">
        <f t="shared" si="0"/>
        <v>日</v>
      </c>
      <c r="D21" s="35" t="str">
        <f t="shared" si="1"/>
        <v/>
      </c>
      <c r="E21" s="74"/>
      <c r="F21" s="76"/>
      <c r="G21" s="79"/>
      <c r="H21" s="29"/>
      <c r="I21" s="88" t="str">
        <f>IF(OR(E21="欠", B21=""),"",IF(AND($D21="",$C21&lt;&gt;"土",$C21&lt;&gt;"日",ISBLANK($G21)),"9:00",IF($E21="出",IF(LEFT($C$3,1)="s",VLOOKUP($G21,祝日等!$M$1:$P$107,2,FALSE),$G21),"")))</f>
        <v/>
      </c>
      <c r="J21" s="58" t="str">
        <f>IF(OR(E21="欠",B21=""),"",IF(AND($D21="",$C21&lt;&gt;"土",$C21&lt;&gt;"日",ISBLANK($H21)),"17:30",IF($E21="出",IF(LEFT($C$3,1)="s",VLOOKUP($H21,祝日等!$M$1:$P$107,2,FALSE),$H21),"")))</f>
        <v/>
      </c>
      <c r="K21" s="13"/>
      <c r="L21" s="37" t="str">
        <f>IF(OR(E21="欠",B21=""),"",IF(AND($D21="",$C21&lt;&gt;"土",$C21&lt;&gt;"日",ISBLANK($H21)),"17:30",IF($E21="出",IF(LEFT($C$3,1)="s",,VLOOKUP($H21,祝日等!$M$1:$P$107,3,FALSE))-($G21-"9:00"),"")))</f>
        <v/>
      </c>
      <c r="M21" s="89" t="str">
        <f>IF(OR(E21="欠",B21=""),"",IF(AND($D21="",$C21&lt;&gt;"土",$C21&lt;&gt;"日",ISBLANK($H21)),"17:30",IF($E21="出",IF(LEFT($C$3,1)="s",,VLOOKUP($H21,祝日等!$M$1:$P$107,4,FALSE)),"")))</f>
        <v/>
      </c>
      <c r="N21" s="89" t="str">
        <f t="shared" si="5"/>
        <v/>
      </c>
      <c r="O21" s="84"/>
      <c r="P21" s="36" t="str">
        <f t="shared" si="3"/>
        <v/>
      </c>
      <c r="Q21" s="30"/>
      <c r="R21" s="18"/>
      <c r="S21" s="30"/>
      <c r="T21" s="18"/>
      <c r="U21" s="30"/>
      <c r="V21" s="18"/>
      <c r="W21" s="19"/>
      <c r="X21" s="29"/>
    </row>
    <row r="22" spans="1:24" ht="17.25" customHeight="1">
      <c r="A22" s="5"/>
      <c r="B22" s="34">
        <f t="shared" si="4"/>
        <v>45285</v>
      </c>
      <c r="C22" s="35" t="str">
        <f t="shared" si="0"/>
        <v>月</v>
      </c>
      <c r="D22" s="35" t="str">
        <f t="shared" si="1"/>
        <v/>
      </c>
      <c r="E22" s="74" t="s">
        <v>29</v>
      </c>
      <c r="F22" s="76"/>
      <c r="G22" s="79">
        <v>0.375</v>
      </c>
      <c r="H22" s="29">
        <v>0.72916666666666663</v>
      </c>
      <c r="I22" s="88">
        <f>IF(OR(E22="欠", B22=""),"",IF(AND($D22="",$C22&lt;&gt;"土",$C22&lt;&gt;"日",ISBLANK($G22)),"9:00",IF($E22="出",IF(LEFT($C$3,1)="s",VLOOKUP($G22,祝日等!$M$1:$P$107,2,FALSE),$G22),"")))</f>
        <v>0.375</v>
      </c>
      <c r="J22" s="58">
        <f>IF(OR(E22="欠",B22=""),"",IF(AND($D22="",$C22&lt;&gt;"土",$C22&lt;&gt;"日",ISBLANK($H22)),"17:30",IF($E22="出",IF(LEFT($C$3,1)="s",VLOOKUP($H22,祝日等!$M$1:$P$107,2,FALSE),$H22),"")))</f>
        <v>0.72916666666666663</v>
      </c>
      <c r="K22" s="13"/>
      <c r="L22" s="37">
        <f>IF(OR(E22="欠",B22=""),"",IF(AND($D22="",$C22&lt;&gt;"土",$C22&lt;&gt;"日",ISBLANK($H22)),"17:30",IF($E22="出",IF(LEFT($C$3,1)="s",,VLOOKUP($H22,祝日等!$M$1:$P$107,3,FALSE))-($G22-"9:00"),"")))</f>
        <v>0.32291666666666669</v>
      </c>
      <c r="M22" s="89">
        <f>IF(OR(E22="欠",B22=""),"",IF(AND($D22="",$C22&lt;&gt;"土",$C22&lt;&gt;"日",ISBLANK($H22)),"17:30",IF($E22="出",IF(LEFT($C$3,1)="s",,VLOOKUP($H22,祝日等!$M$1:$P$107,4,FALSE)),"")))</f>
        <v>0</v>
      </c>
      <c r="N22" s="89">
        <f t="shared" si="5"/>
        <v>0</v>
      </c>
      <c r="O22" s="84"/>
      <c r="P22" s="36">
        <f t="shared" si="3"/>
        <v>0.30208333333333337</v>
      </c>
      <c r="Q22" s="19"/>
      <c r="R22" s="18">
        <v>2.0833333333333332E-2</v>
      </c>
      <c r="S22" s="19"/>
      <c r="T22" s="18"/>
      <c r="U22" s="19"/>
      <c r="V22" s="18"/>
      <c r="W22" s="19"/>
      <c r="X22" s="29"/>
    </row>
    <row r="23" spans="1:24" ht="18" customHeight="1">
      <c r="A23" s="5"/>
      <c r="B23" s="34">
        <f t="shared" si="4"/>
        <v>45286</v>
      </c>
      <c r="C23" s="35" t="str">
        <f t="shared" si="0"/>
        <v>火</v>
      </c>
      <c r="D23" s="35" t="str">
        <f t="shared" si="1"/>
        <v/>
      </c>
      <c r="E23" s="74" t="s">
        <v>29</v>
      </c>
      <c r="F23" s="76"/>
      <c r="G23" s="79">
        <v>0.375</v>
      </c>
      <c r="H23" s="29">
        <v>0.72916666666666663</v>
      </c>
      <c r="I23" s="88">
        <f>IF(OR(E23="欠", B23=""),"",IF(AND($D23="",$C23&lt;&gt;"土",$C23&lt;&gt;"日",ISBLANK($G23)),"9:00",IF($E23="出",IF(LEFT($C$3,1)="s",VLOOKUP($G23,祝日等!$M$1:$P$107,2,FALSE),$G23),"")))</f>
        <v>0.375</v>
      </c>
      <c r="J23" s="58">
        <f>IF(OR(E23="欠",B23=""),"",IF(AND($D23="",$C23&lt;&gt;"土",$C23&lt;&gt;"日",ISBLANK($H23)),"17:30",IF($E23="出",IF(LEFT($C$3,1)="s",VLOOKUP($H23,祝日等!$M$1:$P$107,2,FALSE),$H23),"")))</f>
        <v>0.72916666666666663</v>
      </c>
      <c r="K23" s="13"/>
      <c r="L23" s="37">
        <f>IF(OR(E23="欠",B23=""),"",IF(AND($D23="",$C23&lt;&gt;"土",$C23&lt;&gt;"日",ISBLANK($H23)),"17:30",IF($E23="出",IF(LEFT($C$3,1)="s",,VLOOKUP($H23,祝日等!$M$1:$P$107,3,FALSE))-($G23-"9:00"),"")))</f>
        <v>0.32291666666666669</v>
      </c>
      <c r="M23" s="89">
        <f>IF(OR(E23="欠",B23=""),"",IF(AND($D23="",$C23&lt;&gt;"土",$C23&lt;&gt;"日",ISBLANK($H23)),"17:30",IF($E23="出",IF(LEFT($C$3,1)="s",,VLOOKUP($H23,祝日等!$M$1:$P$107,4,FALSE)),"")))</f>
        <v>0</v>
      </c>
      <c r="N23" s="89">
        <f t="shared" si="5"/>
        <v>0</v>
      </c>
      <c r="O23" s="84"/>
      <c r="P23" s="36">
        <f t="shared" si="3"/>
        <v>0.32291666666666669</v>
      </c>
      <c r="Q23" s="19"/>
      <c r="R23" s="18"/>
      <c r="S23" s="19"/>
      <c r="T23" s="18"/>
      <c r="U23" s="19"/>
      <c r="V23" s="18"/>
      <c r="W23" s="19"/>
      <c r="X23" s="29"/>
    </row>
    <row r="24" spans="1:24" ht="16.5" customHeight="1">
      <c r="A24" s="5"/>
      <c r="B24" s="34">
        <f t="shared" si="4"/>
        <v>45287</v>
      </c>
      <c r="C24" s="35" t="str">
        <f t="shared" si="0"/>
        <v>水</v>
      </c>
      <c r="D24" s="35" t="str">
        <f t="shared" si="1"/>
        <v/>
      </c>
      <c r="E24" s="74" t="s">
        <v>29</v>
      </c>
      <c r="F24" s="76"/>
      <c r="G24" s="79">
        <v>0.375</v>
      </c>
      <c r="H24" s="29">
        <v>0.72916666666666663</v>
      </c>
      <c r="I24" s="88">
        <f>IF(OR(E24="欠", B24=""),"",IF(AND($D24="",$C24&lt;&gt;"土",$C24&lt;&gt;"日",ISBLANK($G24)),"9:00",IF($E24="出",IF(LEFT($C$3,1)="s",VLOOKUP($G24,祝日等!$M$1:$P$107,2,FALSE),$G24),"")))</f>
        <v>0.375</v>
      </c>
      <c r="J24" s="58">
        <f>IF(OR(E24="欠",B24=""),"",IF(AND($D24="",$C24&lt;&gt;"土",$C24&lt;&gt;"日",ISBLANK($H24)),"17:30",IF($E24="出",IF(LEFT($C$3,1)="s",VLOOKUP($H24,祝日等!$M$1:$P$107,2,FALSE),$H24),"")))</f>
        <v>0.72916666666666663</v>
      </c>
      <c r="K24" s="13"/>
      <c r="L24" s="37">
        <f>IF(OR(E24="欠",B24=""),"",IF(AND($D24="",$C24&lt;&gt;"土",$C24&lt;&gt;"日",ISBLANK($H24)),"17:30",IF($E24="出",IF(LEFT($C$3,1)="s",,VLOOKUP($H24,祝日等!$M$1:$P$107,3,FALSE))-($G24-"9:00"),"")))</f>
        <v>0.32291666666666669</v>
      </c>
      <c r="M24" s="89">
        <f>IF(OR(E24="欠",B24=""),"",IF(AND($D24="",$C24&lt;&gt;"土",$C24&lt;&gt;"日",ISBLANK($H24)),"17:30",IF($E24="出",IF(LEFT($C$3,1)="s",,VLOOKUP($H24,祝日等!$M$1:$P$107,4,FALSE)),"")))</f>
        <v>0</v>
      </c>
      <c r="N24" s="89">
        <f t="shared" si="5"/>
        <v>0</v>
      </c>
      <c r="O24" s="84"/>
      <c r="P24" s="36">
        <f t="shared" si="3"/>
        <v>0.32291666666666669</v>
      </c>
      <c r="Q24" s="19"/>
      <c r="R24" s="18"/>
      <c r="S24" s="19"/>
      <c r="T24" s="18"/>
      <c r="U24" s="19"/>
      <c r="V24" s="18"/>
      <c r="W24" s="19"/>
      <c r="X24" s="29"/>
    </row>
    <row r="25" spans="1:24" ht="18" customHeight="1">
      <c r="A25" s="5"/>
      <c r="B25" s="34">
        <f t="shared" si="4"/>
        <v>45288</v>
      </c>
      <c r="C25" s="35" t="str">
        <f t="shared" si="0"/>
        <v>木</v>
      </c>
      <c r="D25" s="35" t="str">
        <f t="shared" si="1"/>
        <v/>
      </c>
      <c r="E25" s="74" t="s">
        <v>29</v>
      </c>
      <c r="F25" s="98"/>
      <c r="G25" s="79">
        <v>0.375</v>
      </c>
      <c r="H25" s="29">
        <v>0.76041666666666663</v>
      </c>
      <c r="I25" s="88">
        <f>IF(OR(E25="欠", B25=""),"",IF(AND($D25="",$C25&lt;&gt;"土",$C25&lt;&gt;"日",ISBLANK($G25)),"9:00",IF($E25="出",IF(LEFT($C$3,1)="s",VLOOKUP($G25,祝日等!$M$1:$P$107,2,FALSE),$G25),"")))</f>
        <v>0.375</v>
      </c>
      <c r="J25" s="58">
        <f>IF(OR(E25="欠",B25=""),"",IF(AND($D25="",$C25&lt;&gt;"土",$C25&lt;&gt;"日",ISBLANK($H25)),"17:30",IF($E25="出",IF(LEFT($C$3,1)="s",VLOOKUP($H25,祝日等!$M$1:$P$107,2,FALSE),$H25),"")))</f>
        <v>0.76041666666666663</v>
      </c>
      <c r="K25" s="13"/>
      <c r="L25" s="37">
        <f>IF(OR(E25="欠",B25=""),"",IF(AND($D25="",$C25&lt;&gt;"土",$C25&lt;&gt;"日",ISBLANK($H25)),"17:30",IF($E25="出",IF(LEFT($C$3,1)="s",,VLOOKUP($H25,祝日等!$M$1:$P$107,3,FALSE))-($G25-"9:00"),"")))</f>
        <v>0.34375</v>
      </c>
      <c r="M25" s="89">
        <f>IF(OR(E25="欠",B25=""),"",IF(AND($D25="",$C25&lt;&gt;"土",$C25&lt;&gt;"日",ISBLANK($H25)),"17:30",IF($E25="出",IF(LEFT($C$3,1)="s",,VLOOKUP($H25,祝日等!$M$1:$P$107,4,FALSE)),"")))</f>
        <v>0</v>
      </c>
      <c r="N25" s="89">
        <f t="shared" si="5"/>
        <v>2.0833333333333315E-2</v>
      </c>
      <c r="O25" s="84"/>
      <c r="P25" s="36">
        <f t="shared" si="3"/>
        <v>0.34375</v>
      </c>
      <c r="Q25" s="19"/>
      <c r="R25" s="18"/>
      <c r="S25" s="19"/>
      <c r="T25" s="18"/>
      <c r="U25" s="19"/>
      <c r="V25" s="18"/>
      <c r="W25" s="19"/>
      <c r="X25" s="29"/>
    </row>
    <row r="26" spans="1:24" ht="18" customHeight="1">
      <c r="A26" s="5"/>
      <c r="B26" s="34">
        <f t="shared" si="4"/>
        <v>45289</v>
      </c>
      <c r="C26" s="35" t="str">
        <f t="shared" si="0"/>
        <v>金</v>
      </c>
      <c r="D26" s="35" t="str">
        <f t="shared" si="1"/>
        <v>祝日</v>
      </c>
      <c r="E26" s="74"/>
      <c r="F26" s="76"/>
      <c r="G26" s="79"/>
      <c r="H26" s="29"/>
      <c r="I26" s="88" t="str">
        <f>IF(OR(E26="欠", B26=""),"",IF(AND($D26="",$C26&lt;&gt;"土",$C26&lt;&gt;"日",ISBLANK($G26)),"9:00",IF($E26="出",IF(LEFT($C$3,1)="s",VLOOKUP($G26,祝日等!$M$1:$P$107,2,FALSE),$G26),"")))</f>
        <v/>
      </c>
      <c r="J26" s="58" t="str">
        <f>IF(OR(E26="欠",B26=""),"",IF(AND($D26="",$C26&lt;&gt;"土",$C26&lt;&gt;"日",ISBLANK($H26)),"17:30",IF($E26="出",IF(LEFT($C$3,1)="s",VLOOKUP($H26,祝日等!$M$1:$P$107,2,FALSE),$H26),"")))</f>
        <v/>
      </c>
      <c r="K26" s="13"/>
      <c r="L26" s="37" t="str">
        <f>IF(OR(E26="欠",B26=""),"",IF(AND($D26="",$C26&lt;&gt;"土",$C26&lt;&gt;"日",ISBLANK($H26)),"17:30",IF($E26="出",IF(LEFT($C$3,1)="s",,VLOOKUP($H26,祝日等!$M$1:$P$107,3,FALSE))-($G26-"9:00"),"")))</f>
        <v/>
      </c>
      <c r="M26" s="89" t="str">
        <f>IF(OR(E26="欠",B26=""),"",IF(AND($D26="",$C26&lt;&gt;"土",$C26&lt;&gt;"日",ISBLANK($H26)),"17:30",IF($E26="出",IF(LEFT($C$3,1)="s",,VLOOKUP($H26,祝日等!$M$1:$P$107,4,FALSE)),"")))</f>
        <v/>
      </c>
      <c r="N26" s="89" t="str">
        <f t="shared" si="5"/>
        <v/>
      </c>
      <c r="O26" s="84"/>
      <c r="P26" s="36" t="str">
        <f t="shared" si="3"/>
        <v/>
      </c>
      <c r="Q26" s="19"/>
      <c r="R26" s="18"/>
      <c r="S26" s="19"/>
      <c r="T26" s="18"/>
      <c r="U26" s="19"/>
      <c r="V26" s="18"/>
      <c r="W26" s="19"/>
      <c r="X26" s="29"/>
    </row>
    <row r="27" spans="1:24" ht="18" customHeight="1">
      <c r="A27" s="1"/>
      <c r="B27" s="34">
        <f t="shared" si="4"/>
        <v>45290</v>
      </c>
      <c r="C27" s="35" t="str">
        <f t="shared" si="0"/>
        <v>土</v>
      </c>
      <c r="D27" s="35" t="str">
        <f t="shared" si="1"/>
        <v>祝日</v>
      </c>
      <c r="E27" s="74"/>
      <c r="F27" s="76"/>
      <c r="G27" s="79"/>
      <c r="H27" s="29"/>
      <c r="I27" s="88" t="str">
        <f>IF(OR(E27="欠", B27=""),"",IF(AND($D27="",$C27&lt;&gt;"土",$C27&lt;&gt;"日",ISBLANK($G27)),"9:00",IF($E27="出",IF(LEFT($C$3,1)="s",VLOOKUP($G27,祝日等!$M$1:$P$107,2,FALSE),$G27),"")))</f>
        <v/>
      </c>
      <c r="J27" s="58" t="str">
        <f>IF(OR(E27="欠",B27=""),"",IF(AND($D27="",$C27&lt;&gt;"土",$C27&lt;&gt;"日",ISBLANK($H27)),"17:30",IF($E27="出",IF(LEFT($C$3,1)="s",VLOOKUP($H27,祝日等!$M$1:$P$107,2,FALSE),$H27),"")))</f>
        <v/>
      </c>
      <c r="K27" s="13"/>
      <c r="L27" s="37" t="str">
        <f>IF(OR(E27="欠",B27=""),"",IF(AND($D27="",$C27&lt;&gt;"土",$C27&lt;&gt;"日",ISBLANK($H27)),"17:30",IF($E27="出",IF(LEFT($C$3,1)="s",,VLOOKUP($H27,祝日等!$M$1:$P$107,3,FALSE))-($G27-"9:00"),"")))</f>
        <v/>
      </c>
      <c r="M27" s="89" t="str">
        <f>IF(OR(E27="欠",B27=""),"",IF(AND($D27="",$C27&lt;&gt;"土",$C27&lt;&gt;"日",ISBLANK($H27)),"17:30",IF($E27="出",IF(LEFT($C$3,1)="s",,VLOOKUP($H27,祝日等!$M$1:$P$107,4,FALSE)),"")))</f>
        <v/>
      </c>
      <c r="N27" s="89" t="str">
        <f t="shared" si="5"/>
        <v/>
      </c>
      <c r="O27" s="84"/>
      <c r="P27" s="36" t="str">
        <f t="shared" si="3"/>
        <v/>
      </c>
      <c r="Q27" s="19"/>
      <c r="R27" s="18"/>
      <c r="S27" s="19"/>
      <c r="T27" s="18"/>
      <c r="U27" s="19"/>
      <c r="V27" s="18"/>
      <c r="W27" s="19"/>
      <c r="X27" s="29"/>
    </row>
    <row r="28" spans="1:24" ht="18" customHeight="1">
      <c r="A28" s="1"/>
      <c r="B28" s="34">
        <f t="shared" si="4"/>
        <v>45291</v>
      </c>
      <c r="C28" s="35" t="str">
        <f t="shared" si="0"/>
        <v>日</v>
      </c>
      <c r="D28" s="35" t="str">
        <f t="shared" si="1"/>
        <v>祝日</v>
      </c>
      <c r="E28" s="74"/>
      <c r="F28" s="76"/>
      <c r="G28" s="79"/>
      <c r="H28" s="29"/>
      <c r="I28" s="88" t="str">
        <f>IF(OR(E28="欠", B28=""),"",IF(AND($D28="",$C28&lt;&gt;"土",$C28&lt;&gt;"日",ISBLANK($G28)),"9:00",IF($E28="出",IF(LEFT($C$3,1)="s",VLOOKUP($G28,祝日等!$M$1:$P$107,2,FALSE),$G28),"")))</f>
        <v/>
      </c>
      <c r="J28" s="58" t="str">
        <f>IF(OR(E28="欠",B28=""),"",IF(AND($D28="",$C28&lt;&gt;"土",$C28&lt;&gt;"日",ISBLANK($H28)),"17:30",IF($E28="出",IF(LEFT($C$3,1)="s",VLOOKUP($H28,祝日等!$M$1:$P$107,2,FALSE),$H28),"")))</f>
        <v/>
      </c>
      <c r="K28" s="13"/>
      <c r="L28" s="37" t="str">
        <f>IF(OR(E28="欠",B28=""),"",IF(AND($D28="",$C28&lt;&gt;"土",$C28&lt;&gt;"日",ISBLANK($H28)),"17:30",IF($E28="出",IF(LEFT($C$3,1)="s",,VLOOKUP($H28,祝日等!$M$1:$P$107,3,FALSE))-($G28-"9:00"),"")))</f>
        <v/>
      </c>
      <c r="M28" s="89" t="str">
        <f>IF(OR(E28="欠",B28=""),"",IF(AND($D28="",$C28&lt;&gt;"土",$C28&lt;&gt;"日",ISBLANK($H28)),"17:30",IF($E28="出",IF(LEFT($C$3,1)="s",,VLOOKUP($H28,祝日等!$M$1:$P$107,4,FALSE)),"")))</f>
        <v/>
      </c>
      <c r="N28" s="89" t="str">
        <f t="shared" si="5"/>
        <v/>
      </c>
      <c r="O28" s="84"/>
      <c r="P28" s="36" t="str">
        <f t="shared" si="3"/>
        <v/>
      </c>
      <c r="Q28" s="19"/>
      <c r="R28" s="18"/>
      <c r="S28" s="19"/>
      <c r="T28" s="18"/>
      <c r="U28" s="19"/>
      <c r="V28" s="18"/>
      <c r="W28" s="19"/>
      <c r="X28" s="29"/>
    </row>
    <row r="29" spans="1:24" ht="17.25" customHeight="1">
      <c r="A29" s="5"/>
      <c r="B29" s="34">
        <f t="shared" si="4"/>
        <v>45292</v>
      </c>
      <c r="C29" s="35" t="str">
        <f t="shared" si="0"/>
        <v>月</v>
      </c>
      <c r="D29" s="35" t="str">
        <f t="shared" si="1"/>
        <v>祝日</v>
      </c>
      <c r="E29" s="74"/>
      <c r="F29" s="76"/>
      <c r="G29" s="79"/>
      <c r="H29" s="29"/>
      <c r="I29" s="88" t="str">
        <f>IF(OR(E29="欠", B29=""),"",IF(AND($D29="",$C29&lt;&gt;"土",$C29&lt;&gt;"日",ISBLANK($G29)),"9:00",IF($E29="出",IF(LEFT($C$3,1)="s",VLOOKUP($G29,祝日等!$M$1:$P$107,2,FALSE),$G29),"")))</f>
        <v/>
      </c>
      <c r="J29" s="58" t="str">
        <f>IF(OR(E29="欠",B29=""),"",IF(AND($D29="",$C29&lt;&gt;"土",$C29&lt;&gt;"日",ISBLANK($H29)),"17:30",IF($E29="出",IF(LEFT($C$3,1)="s",VLOOKUP($H29,祝日等!$M$1:$P$107,2,FALSE),$H29),"")))</f>
        <v/>
      </c>
      <c r="K29" s="13"/>
      <c r="L29" s="37" t="str">
        <f>IF(OR(E29="欠",B29=""),"",IF(AND($D29="",$C29&lt;&gt;"土",$C29&lt;&gt;"日",ISBLANK($H29)),"17:30",IF($E29="出",IF(LEFT($C$3,1)="s",,VLOOKUP($H29,祝日等!$M$1:$P$107,3,FALSE))-($G29-"9:00"),"")))</f>
        <v/>
      </c>
      <c r="M29" s="89" t="str">
        <f>IF(OR(E29="欠",B29=""),"",IF(AND($D29="",$C29&lt;&gt;"土",$C29&lt;&gt;"日",ISBLANK($H29)),"17:30",IF($E29="出",IF(LEFT($C$3,1)="s",,VLOOKUP($H29,祝日等!$M$1:$P$107,4,FALSE)),"")))</f>
        <v/>
      </c>
      <c r="N29" s="89" t="str">
        <f t="shared" si="5"/>
        <v/>
      </c>
      <c r="O29" s="84"/>
      <c r="P29" s="36" t="str">
        <f t="shared" si="3"/>
        <v/>
      </c>
      <c r="Q29" s="19"/>
      <c r="R29" s="18"/>
      <c r="S29" s="19"/>
      <c r="T29" s="18"/>
      <c r="U29" s="19"/>
      <c r="V29" s="18"/>
      <c r="W29" s="19"/>
      <c r="X29" s="29"/>
    </row>
    <row r="30" spans="1:24" ht="18" customHeight="1">
      <c r="A30" s="5"/>
      <c r="B30" s="34">
        <f t="shared" si="4"/>
        <v>45293</v>
      </c>
      <c r="C30" s="35" t="str">
        <f t="shared" si="0"/>
        <v>火</v>
      </c>
      <c r="D30" s="35" t="str">
        <f t="shared" si="1"/>
        <v>祝日</v>
      </c>
      <c r="E30" s="74"/>
      <c r="F30" s="76"/>
      <c r="G30" s="79"/>
      <c r="H30" s="29"/>
      <c r="I30" s="88" t="str">
        <f>IF(OR(E30="欠", B30=""),"",IF(AND($D30="",$C30&lt;&gt;"土",$C30&lt;&gt;"日",ISBLANK($G30)),"9:00",IF($E30="出",IF(LEFT($C$3,1)="s",VLOOKUP($G30,祝日等!$M$1:$P$107,2,FALSE),$G30),"")))</f>
        <v/>
      </c>
      <c r="J30" s="58" t="str">
        <f>IF(OR(E30="欠",B30=""),"",IF(AND($D30="",$C30&lt;&gt;"土",$C30&lt;&gt;"日",ISBLANK($H30)),"17:30",IF($E30="出",IF(LEFT($C$3,1)="s",VLOOKUP($H30,祝日等!$M$1:$P$107,2,FALSE),$H30),"")))</f>
        <v/>
      </c>
      <c r="K30" s="13"/>
      <c r="L30" s="37" t="str">
        <f>IF(OR(E30="欠",B30=""),"",IF(AND($D30="",$C30&lt;&gt;"土",$C30&lt;&gt;"日",ISBLANK($H30)),"17:30",IF($E30="出",IF(LEFT($C$3,1)="s",,VLOOKUP($H30,祝日等!$M$1:$P$107,3,FALSE))-($G30-"9:00"),"")))</f>
        <v/>
      </c>
      <c r="M30" s="89" t="str">
        <f>IF(OR(E30="欠",B30=""),"",IF(AND($D30="",$C30&lt;&gt;"土",$C30&lt;&gt;"日",ISBLANK($H30)),"17:30",IF($E30="出",IF(LEFT($C$3,1)="s",,VLOOKUP($H30,祝日等!$M$1:$P$107,4,FALSE)),"")))</f>
        <v/>
      </c>
      <c r="N30" s="89" t="str">
        <f t="shared" si="5"/>
        <v/>
      </c>
      <c r="O30" s="84"/>
      <c r="P30" s="36" t="str">
        <f t="shared" si="3"/>
        <v/>
      </c>
      <c r="Q30" s="19"/>
      <c r="R30" s="18"/>
      <c r="S30" s="19"/>
      <c r="T30" s="18"/>
      <c r="U30" s="19"/>
      <c r="V30" s="18"/>
      <c r="W30" s="19"/>
      <c r="X30" s="29"/>
    </row>
    <row r="31" spans="1:24" ht="16.5" customHeight="1">
      <c r="A31" s="5"/>
      <c r="B31" s="34">
        <f t="shared" si="4"/>
        <v>45294</v>
      </c>
      <c r="C31" s="35" t="str">
        <f t="shared" si="0"/>
        <v>水</v>
      </c>
      <c r="D31" s="35" t="str">
        <f t="shared" si="1"/>
        <v>祝日</v>
      </c>
      <c r="E31" s="74"/>
      <c r="F31" s="76"/>
      <c r="G31" s="79"/>
      <c r="H31" s="29"/>
      <c r="I31" s="88" t="str">
        <f>IF(OR(E31="欠", B31=""),"",IF(AND($D31="",$C31&lt;&gt;"土",$C31&lt;&gt;"日",ISBLANK($G31)),"9:00",IF($E31="出",IF(LEFT($C$3,1)="s",VLOOKUP($G31,祝日等!$M$1:$P$107,2,FALSE),$G31),"")))</f>
        <v/>
      </c>
      <c r="J31" s="58" t="str">
        <f>IF(OR(E31="欠",B31=""),"",IF(AND($D31="",$C31&lt;&gt;"土",$C31&lt;&gt;"日",ISBLANK($H31)),"17:30",IF($E31="出",IF(LEFT($C$3,1)="s",VLOOKUP($H31,祝日等!$M$1:$P$107,2,FALSE),$H31),"")))</f>
        <v/>
      </c>
      <c r="K31" s="13"/>
      <c r="L31" s="37" t="str">
        <f>IF(OR(E31="欠",B31=""),"",IF(AND($D31="",$C31&lt;&gt;"土",$C31&lt;&gt;"日",ISBLANK($H31)),"17:30",IF($E31="出",IF(LEFT($C$3,1)="s",,VLOOKUP($H31,祝日等!$M$1:$P$107,3,FALSE))-($G31-"9:00"),"")))</f>
        <v/>
      </c>
      <c r="M31" s="89" t="str">
        <f>IF(OR(E31="欠",B31=""),"",IF(AND($D31="",$C31&lt;&gt;"土",$C31&lt;&gt;"日",ISBLANK($H31)),"17:30",IF($E31="出",IF(LEFT($C$3,1)="s",,VLOOKUP($H31,祝日等!$M$1:$P$107,4,FALSE)),"")))</f>
        <v/>
      </c>
      <c r="N31" s="89" t="str">
        <f t="shared" si="5"/>
        <v/>
      </c>
      <c r="O31" s="84"/>
      <c r="P31" s="36" t="str">
        <f t="shared" si="3"/>
        <v/>
      </c>
      <c r="Q31" s="19"/>
      <c r="R31" s="18"/>
      <c r="S31" s="19"/>
      <c r="T31" s="18"/>
      <c r="U31" s="19"/>
      <c r="V31" s="18"/>
      <c r="W31" s="19"/>
      <c r="X31" s="29"/>
    </row>
    <row r="32" spans="1:24" ht="18" customHeight="1">
      <c r="A32" s="5"/>
      <c r="B32" s="34">
        <f t="shared" si="4"/>
        <v>45295</v>
      </c>
      <c r="C32" s="35" t="str">
        <f t="shared" si="0"/>
        <v>木</v>
      </c>
      <c r="D32" s="35" t="str">
        <f t="shared" si="1"/>
        <v/>
      </c>
      <c r="E32" s="74" t="s">
        <v>99</v>
      </c>
      <c r="F32" s="76"/>
      <c r="G32" s="79"/>
      <c r="H32" s="29"/>
      <c r="I32" s="88" t="str">
        <f>IF(OR(E32="欠", B32=""),"",IF(AND($D32="",$C32&lt;&gt;"土",$C32&lt;&gt;"日",ISBLANK($G32)),"9:00",IF($E32="出",IF(LEFT($C$3,1)="s",VLOOKUP($G32,祝日等!$M$1:$P$107,2,FALSE),$G32),"")))</f>
        <v/>
      </c>
      <c r="J32" s="58" t="str">
        <f>IF(OR(E32="欠",B32=""),"",IF(AND($D32="",$C32&lt;&gt;"土",$C32&lt;&gt;"日",ISBLANK($H32)),"17:30",IF($E32="出",IF(LEFT($C$3,1)="s",VLOOKUP($H32,祝日等!$M$1:$P$107,2,FALSE),$H32),"")))</f>
        <v/>
      </c>
      <c r="K32" s="13"/>
      <c r="L32" s="37" t="str">
        <f>IF(OR(E32="欠",B32=""),"",IF(AND($D32="",$C32&lt;&gt;"土",$C32&lt;&gt;"日",ISBLANK($H32)),"17:30",IF($E32="出",IF(LEFT($C$3,1)="s",,VLOOKUP($H32,祝日等!$M$1:$P$107,3,FALSE))-($G32-"9:00"),"")))</f>
        <v/>
      </c>
      <c r="M32" s="89" t="str">
        <f>IF(OR(E32="欠",B32=""),"",IF(AND($D32="",$C32&lt;&gt;"土",$C32&lt;&gt;"日",ISBLANK($H32)),"17:30",IF($E32="出",IF(LEFT($C$3,1)="s",,VLOOKUP($H32,祝日等!$M$1:$P$107,4,FALSE)),"")))</f>
        <v/>
      </c>
      <c r="N32" s="89" t="str">
        <f t="shared" si="5"/>
        <v/>
      </c>
      <c r="O32" s="84"/>
      <c r="P32" s="36" t="str">
        <f t="shared" si="3"/>
        <v/>
      </c>
      <c r="Q32" s="19"/>
      <c r="R32" s="18"/>
      <c r="S32" s="19"/>
      <c r="T32" s="18"/>
      <c r="U32" s="19"/>
      <c r="V32" s="18"/>
      <c r="W32" s="19"/>
      <c r="X32" s="29"/>
    </row>
    <row r="33" spans="1:24" ht="18" customHeight="1">
      <c r="A33" s="5"/>
      <c r="B33" s="34">
        <f t="shared" si="4"/>
        <v>45296</v>
      </c>
      <c r="C33" s="35" t="str">
        <f t="shared" si="0"/>
        <v>金</v>
      </c>
      <c r="D33" s="35" t="str">
        <f t="shared" si="1"/>
        <v/>
      </c>
      <c r="E33" s="74" t="s">
        <v>29</v>
      </c>
      <c r="F33" s="76"/>
      <c r="G33" s="79">
        <v>0.375</v>
      </c>
      <c r="H33" s="29">
        <v>0.72916666666666663</v>
      </c>
      <c r="I33" s="88">
        <f>IF(OR(E33="欠", B33=""),"",IF(AND($D33="",$C33&lt;&gt;"土",$C33&lt;&gt;"日",ISBLANK($G33)),"9:00",IF($E33="出",IF(LEFT($C$3,1)="s",VLOOKUP($G33,祝日等!$M$1:$P$107,2,FALSE),$G33),"")))</f>
        <v>0.375</v>
      </c>
      <c r="J33" s="58">
        <f>IF(OR(E33="欠",B33=""),"",IF(AND($D33="",$C33&lt;&gt;"土",$C33&lt;&gt;"日",ISBLANK($H33)),"17:30",IF($E33="出",IF(LEFT($C$3,1)="s",VLOOKUP($H33,祝日等!$M$1:$P$107,2,FALSE),$H33),"")))</f>
        <v>0.72916666666666663</v>
      </c>
      <c r="K33" s="13"/>
      <c r="L33" s="37">
        <f>IF(OR(E33="欠",B33=""),"",IF(AND($D33="",$C33&lt;&gt;"土",$C33&lt;&gt;"日",ISBLANK($H33)),"17:30",IF($E33="出",IF(LEFT($C$3,1)="s",,VLOOKUP($H33,祝日等!$M$1:$P$107,3,FALSE))-($G33-"9:00"),"")))</f>
        <v>0.32291666666666669</v>
      </c>
      <c r="M33" s="89">
        <f>IF(OR(E33="欠",B33=""),"",IF(AND($D33="",$C33&lt;&gt;"土",$C33&lt;&gt;"日",ISBLANK($H33)),"17:30",IF($E33="出",IF(LEFT($C$3,1)="s",,VLOOKUP($H33,祝日等!$M$1:$P$107,4,FALSE)),"")))</f>
        <v>0</v>
      </c>
      <c r="N33" s="89">
        <f t="shared" si="5"/>
        <v>0</v>
      </c>
      <c r="O33" s="84"/>
      <c r="P33" s="36">
        <f t="shared" si="3"/>
        <v>0.32291666666666669</v>
      </c>
      <c r="Q33" s="19"/>
      <c r="R33" s="18"/>
      <c r="S33" s="19"/>
      <c r="T33" s="18"/>
      <c r="U33" s="19"/>
      <c r="V33" s="18"/>
      <c r="W33" s="19"/>
      <c r="X33" s="29"/>
    </row>
    <row r="34" spans="1:24" ht="18" customHeight="1">
      <c r="A34" s="1"/>
      <c r="B34" s="34">
        <f t="shared" si="4"/>
        <v>45297</v>
      </c>
      <c r="C34" s="35" t="str">
        <f t="shared" si="0"/>
        <v>土</v>
      </c>
      <c r="D34" s="35" t="str">
        <f t="shared" si="1"/>
        <v/>
      </c>
      <c r="E34" s="74"/>
      <c r="F34" s="76"/>
      <c r="G34" s="79"/>
      <c r="H34" s="29"/>
      <c r="I34" s="88" t="str">
        <f>IF(OR(E34="欠", B34=""),"",IF(AND($D34="",$C34&lt;&gt;"土",$C34&lt;&gt;"日",ISBLANK($G34)),"9:00",IF($E34="出",IF(LEFT($C$3,1)="s",VLOOKUP($G34,祝日等!$M$1:$P$107,2,FALSE),$G34),"")))</f>
        <v/>
      </c>
      <c r="J34" s="58" t="str">
        <f>IF(OR(E34="欠",B34=""),"",IF(AND($D34="",$C34&lt;&gt;"土",$C34&lt;&gt;"日",ISBLANK($H34)),"17:30",IF($E34="出",IF(LEFT($C$3,1)="s",VLOOKUP($H34,祝日等!$M$1:$P$107,2,FALSE),$H34),"")))</f>
        <v/>
      </c>
      <c r="K34" s="13"/>
      <c r="L34" s="37" t="str">
        <f>IF(OR(E34="欠",B34=""),"",IF(AND($D34="",$C34&lt;&gt;"土",$C34&lt;&gt;"日",ISBLANK($H34)),"17:30",IF($E34="出",IF(LEFT($C$3,1)="s",,VLOOKUP($H34,祝日等!$M$1:$P$107,3,FALSE))-($G34-"9:00"),"")))</f>
        <v/>
      </c>
      <c r="M34" s="89" t="str">
        <f>IF(OR(E34="欠",B34=""),"",IF(AND($D34="",$C34&lt;&gt;"土",$C34&lt;&gt;"日",ISBLANK($H34)),"17:30",IF($E34="出",IF(LEFT($C$3,1)="s",,VLOOKUP($H34,祝日等!$M$1:$P$107,4,FALSE)),"")))</f>
        <v/>
      </c>
      <c r="N34" s="89" t="str">
        <f t="shared" si="5"/>
        <v/>
      </c>
      <c r="O34" s="84"/>
      <c r="P34" s="36" t="str">
        <f t="shared" si="3"/>
        <v/>
      </c>
      <c r="Q34" s="19"/>
      <c r="R34" s="18"/>
      <c r="S34" s="19"/>
      <c r="T34" s="18"/>
      <c r="U34" s="19"/>
      <c r="V34" s="18"/>
      <c r="W34" s="19"/>
      <c r="X34" s="29"/>
    </row>
    <row r="35" spans="1:24" ht="17.25" customHeight="1">
      <c r="A35" s="1"/>
      <c r="B35" s="34">
        <f t="shared" si="4"/>
        <v>45298</v>
      </c>
      <c r="C35" s="35" t="str">
        <f t="shared" si="0"/>
        <v>日</v>
      </c>
      <c r="D35" s="35" t="str">
        <f t="shared" si="1"/>
        <v/>
      </c>
      <c r="E35" s="74"/>
      <c r="F35" s="76"/>
      <c r="G35" s="79"/>
      <c r="H35" s="29"/>
      <c r="I35" s="88" t="str">
        <f>IF(OR(E35="欠", B35=""),"",IF(AND($D35="",$C35&lt;&gt;"土",$C35&lt;&gt;"日",ISBLANK($G35)),"9:00",IF($E35="出",IF(LEFT($C$3,1)="s",VLOOKUP($G35,祝日等!$M$1:$P$107,2,FALSE),$G35),"")))</f>
        <v/>
      </c>
      <c r="J35" s="58" t="str">
        <f>IF(OR(E35="欠",B35=""),"",IF(AND($D35="",$C35&lt;&gt;"土",$C35&lt;&gt;"日",ISBLANK($H35)),"17:30",IF($E35="出",IF(LEFT($C$3,1)="s",VLOOKUP($H35,祝日等!$M$1:$P$107,2,FALSE),$H35),"")))</f>
        <v/>
      </c>
      <c r="K35" s="13"/>
      <c r="L35" s="37" t="str">
        <f>IF(OR(E35="欠",B35=""),"",IF(AND($D35="",$C35&lt;&gt;"土",$C35&lt;&gt;"日",ISBLANK($H35)),"17:30",IF($E35="出",IF(LEFT($C$3,1)="s",,VLOOKUP($H35,祝日等!$M$1:$P$107,3,FALSE))-($G35-"9:00"),"")))</f>
        <v/>
      </c>
      <c r="M35" s="89" t="str">
        <f>IF(OR(E35="欠",B35=""),"",IF(AND($D35="",$C35&lt;&gt;"土",$C35&lt;&gt;"日",ISBLANK($H35)),"17:30",IF($E35="出",IF(LEFT($C$3,1)="s",,VLOOKUP($H35,祝日等!$M$1:$P$107,4,FALSE)),"")))</f>
        <v/>
      </c>
      <c r="N35" s="89" t="str">
        <f t="shared" si="5"/>
        <v/>
      </c>
      <c r="O35" s="84"/>
      <c r="P35" s="36" t="str">
        <f t="shared" si="3"/>
        <v/>
      </c>
      <c r="Q35" s="19"/>
      <c r="R35" s="18"/>
      <c r="S35" s="95"/>
      <c r="T35" s="18"/>
      <c r="U35" s="95"/>
      <c r="V35" s="18"/>
      <c r="W35" s="19"/>
      <c r="X35" s="29"/>
    </row>
    <row r="36" spans="1:24" ht="18" customHeight="1">
      <c r="A36" s="5"/>
      <c r="B36" s="34">
        <f t="shared" si="4"/>
        <v>45299</v>
      </c>
      <c r="C36" s="35" t="str">
        <f t="shared" si="0"/>
        <v>月</v>
      </c>
      <c r="D36" s="35" t="str">
        <f t="shared" si="1"/>
        <v>祝日</v>
      </c>
      <c r="E36" s="74"/>
      <c r="F36" s="76"/>
      <c r="G36" s="79"/>
      <c r="H36" s="29"/>
      <c r="I36" s="88" t="str">
        <f>IF(OR(E36="欠", B36=""),"",IF(AND($D36="",$C36&lt;&gt;"土",$C36&lt;&gt;"日",ISBLANK($G36)),"9:00",IF($E36="出",IF(LEFT($C$3,1)="s",VLOOKUP($G36,祝日等!$M$1:$P$107,2,FALSE),$G36),"")))</f>
        <v/>
      </c>
      <c r="J36" s="58" t="str">
        <f>IF(OR(E36="欠",B36=""),"",IF(AND($D36="",$C36&lt;&gt;"土",$C36&lt;&gt;"日",ISBLANK($H36)),"17:30",IF($E36="出",IF(LEFT($C$3,1)="s",VLOOKUP($H36,祝日等!$M$1:$P$107,2,FALSE),$H36),"")))</f>
        <v/>
      </c>
      <c r="K36" s="13"/>
      <c r="L36" s="37" t="str">
        <f>IF(OR(E36="欠",B36=""),"",IF(AND($D36="",$C36&lt;&gt;"土",$C36&lt;&gt;"日",ISBLANK($H36)),"17:30",IF($E36="出",IF(LEFT($C$3,1)="s",,VLOOKUP($H36,祝日等!$M$1:$P$107,3,FALSE))-($G36-"9:00"),"")))</f>
        <v/>
      </c>
      <c r="M36" s="89" t="str">
        <f>IF(OR(E36="欠",B36=""),"",IF(AND($D36="",$C36&lt;&gt;"土",$C36&lt;&gt;"日",ISBLANK($H36)),"17:30",IF($E36="出",IF(LEFT($C$3,1)="s",,VLOOKUP($H36,祝日等!$M$1:$P$107,4,FALSE)),"")))</f>
        <v/>
      </c>
      <c r="N36" s="89" t="str">
        <f t="shared" si="5"/>
        <v/>
      </c>
      <c r="O36" s="84"/>
      <c r="P36" s="36" t="str">
        <f t="shared" si="3"/>
        <v/>
      </c>
      <c r="Q36" s="19"/>
      <c r="R36" s="18"/>
      <c r="S36" s="19"/>
      <c r="T36" s="18"/>
      <c r="U36" s="19"/>
      <c r="V36" s="18"/>
      <c r="W36" s="19"/>
      <c r="X36" s="29"/>
    </row>
    <row r="37" spans="1:24" ht="16.5" customHeight="1">
      <c r="A37" s="5"/>
      <c r="B37" s="34">
        <f t="shared" si="4"/>
        <v>45300</v>
      </c>
      <c r="C37" s="35" t="str">
        <f t="shared" si="0"/>
        <v>火</v>
      </c>
      <c r="D37" s="35" t="str">
        <f t="shared" si="1"/>
        <v/>
      </c>
      <c r="E37" s="74" t="s">
        <v>29</v>
      </c>
      <c r="F37" s="76"/>
      <c r="G37" s="79">
        <v>0.375</v>
      </c>
      <c r="H37" s="29">
        <v>0.72916666666666663</v>
      </c>
      <c r="I37" s="88">
        <f>IF(OR(E37="欠", B37=""),"",IF(AND($D37="",$C37&lt;&gt;"土",$C37&lt;&gt;"日",ISBLANK($G37)),"9:00",IF($E37="出",IF(LEFT($C$3,1)="s",VLOOKUP($G37,祝日等!$M$1:$P$107,2,FALSE),$G37),"")))</f>
        <v>0.375</v>
      </c>
      <c r="J37" s="58">
        <f>IF(OR(E37="欠",B37=""),"",IF(AND($D37="",$C37&lt;&gt;"土",$C37&lt;&gt;"日",ISBLANK($H37)),"17:30",IF($E37="出",IF(LEFT($C$3,1)="s",VLOOKUP($H37,祝日等!$M$1:$P$107,2,FALSE),$H37),"")))</f>
        <v>0.72916666666666663</v>
      </c>
      <c r="K37" s="13"/>
      <c r="L37" s="37">
        <f>IF(OR(E37="欠",B37=""),"",IF(AND($D37="",$C37&lt;&gt;"土",$C37&lt;&gt;"日",ISBLANK($H37)),"17:30",IF($E37="出",IF(LEFT($C$3,1)="s",,VLOOKUP($H37,祝日等!$M$1:$P$107,3,FALSE))-($G37-"9:00"),"")))</f>
        <v>0.32291666666666669</v>
      </c>
      <c r="M37" s="89">
        <f>IF(OR(E37="欠",B37=""),"",IF(AND($D37="",$C37&lt;&gt;"土",$C37&lt;&gt;"日",ISBLANK($H37)),"17:30",IF($E37="出",IF(LEFT($C$3,1)="s",,VLOOKUP($H37,祝日等!$M$1:$P$107,4,FALSE)),"")))</f>
        <v>0</v>
      </c>
      <c r="N37" s="89">
        <f t="shared" si="5"/>
        <v>0</v>
      </c>
      <c r="O37" s="84"/>
      <c r="P37" s="36">
        <f t="shared" si="3"/>
        <v>0.32291666666666669</v>
      </c>
      <c r="Q37" s="19"/>
      <c r="R37" s="18"/>
      <c r="S37" s="19"/>
      <c r="T37" s="18"/>
      <c r="U37" s="19"/>
      <c r="V37" s="18"/>
      <c r="W37" s="19"/>
      <c r="X37" s="29"/>
    </row>
    <row r="38" spans="1:24" ht="18" customHeight="1">
      <c r="A38" s="5"/>
      <c r="B38" s="34">
        <f t="shared" si="4"/>
        <v>45301</v>
      </c>
      <c r="C38" s="35" t="str">
        <f t="shared" si="0"/>
        <v>水</v>
      </c>
      <c r="D38" s="35" t="str">
        <f t="shared" si="1"/>
        <v/>
      </c>
      <c r="E38" s="74" t="s">
        <v>29</v>
      </c>
      <c r="F38" s="76"/>
      <c r="G38" s="79">
        <v>0.375</v>
      </c>
      <c r="H38" s="29">
        <v>0.85416666666666663</v>
      </c>
      <c r="I38" s="88">
        <f>IF(OR(E38="欠", B38=""),"",IF(AND($D38="",$C38&lt;&gt;"土",$C38&lt;&gt;"日",ISBLANK($G38)),"9:00",IF($E38="出",IF(LEFT($C$3,1)="s",VLOOKUP($G38,祝日等!$M$1:$P$107,2,FALSE),$G38),"")))</f>
        <v>0.375</v>
      </c>
      <c r="J38" s="58">
        <f>IF(OR(E38="欠",B38=""),"",IF(AND($D38="",$C38&lt;&gt;"土",$C38&lt;&gt;"日",ISBLANK($H38)),"17:30",IF($E38="出",IF(LEFT($C$3,1)="s",VLOOKUP($H38,祝日等!$M$1:$P$107,2,FALSE),$H38),"")))</f>
        <v>0.85416666666666663</v>
      </c>
      <c r="K38" s="13"/>
      <c r="L38" s="37">
        <f>IF(OR(E38="欠",B38=""),"",IF(AND($D38="",$C38&lt;&gt;"土",$C38&lt;&gt;"日",ISBLANK($H38)),"17:30",IF($E38="出",IF(LEFT($C$3,1)="s",,VLOOKUP($H38,祝日等!$M$1:$P$107,3,FALSE))-($G38-"9:00"),"")))</f>
        <v>0.4375</v>
      </c>
      <c r="M38" s="89">
        <f>IF(OR(E38="欠",B38=""),"",IF(AND($D38="",$C38&lt;&gt;"土",$C38&lt;&gt;"日",ISBLANK($H38)),"17:30",IF($E38="出",IF(LEFT($C$3,1)="s",,VLOOKUP($H38,祝日等!$M$1:$P$107,4,FALSE)),"")))</f>
        <v>0</v>
      </c>
      <c r="N38" s="89">
        <f t="shared" si="5"/>
        <v>0.11458333333333331</v>
      </c>
      <c r="O38" s="84"/>
      <c r="P38" s="36">
        <f t="shared" si="3"/>
        <v>0.4375</v>
      </c>
      <c r="Q38" s="19"/>
      <c r="R38" s="18"/>
      <c r="S38" s="19"/>
      <c r="T38" s="18"/>
      <c r="U38" s="19"/>
      <c r="V38" s="18"/>
      <c r="W38" s="19"/>
      <c r="X38" s="29"/>
    </row>
    <row r="39" spans="1:24" ht="18" customHeight="1">
      <c r="A39" s="5"/>
      <c r="B39" s="34">
        <f t="shared" si="4"/>
        <v>45302</v>
      </c>
      <c r="C39" s="35" t="str">
        <f t="shared" si="0"/>
        <v>木</v>
      </c>
      <c r="D39" s="35" t="str">
        <f t="shared" si="1"/>
        <v/>
      </c>
      <c r="E39" s="74" t="s">
        <v>29</v>
      </c>
      <c r="F39" s="76"/>
      <c r="G39" s="79">
        <v>0.375</v>
      </c>
      <c r="H39" s="29">
        <v>0.72916666666666663</v>
      </c>
      <c r="I39" s="88">
        <f>IF(OR(E39="欠", B39=""),"",IF(AND($D39="",$C39&lt;&gt;"土",$C39&lt;&gt;"日",ISBLANK($G39)),"9:00",IF($E39="出",IF(LEFT($C$3,1)="s",VLOOKUP($G39,祝日等!$M$1:$P$107,2,FALSE),$G39),"")))</f>
        <v>0.375</v>
      </c>
      <c r="J39" s="58">
        <f>IF(OR(E39="欠",B39=""),"",IF(AND($D39="",$C39&lt;&gt;"土",$C39&lt;&gt;"日",ISBLANK($H39)),"17:30",IF($E39="出",IF(LEFT($C$3,1)="s",VLOOKUP($H39,祝日等!$M$1:$P$107,2,FALSE),$H39),"")))</f>
        <v>0.72916666666666663</v>
      </c>
      <c r="K39" s="13"/>
      <c r="L39" s="37">
        <f>IF(OR(E39="欠",B39=""),"",IF(AND($D39="",$C39&lt;&gt;"土",$C39&lt;&gt;"日",ISBLANK($H39)),"17:30",IF($E39="出",IF(LEFT($C$3,1)="s",,VLOOKUP($H39,祝日等!$M$1:$P$107,3,FALSE))-($G39-"9:00"),"")))</f>
        <v>0.32291666666666669</v>
      </c>
      <c r="M39" s="89">
        <f>IF(OR(E39="欠",B39=""),"",IF(AND($D39="",$C39&lt;&gt;"土",$C39&lt;&gt;"日",ISBLANK($H39)),"17:30",IF($E39="出",IF(LEFT($C$3,1)="s",,VLOOKUP($H39,祝日等!$M$1:$P$107,4,FALSE)),"")))</f>
        <v>0</v>
      </c>
      <c r="N39" s="89">
        <f t="shared" si="5"/>
        <v>0</v>
      </c>
      <c r="O39" s="84"/>
      <c r="P39" s="36">
        <f t="shared" si="3"/>
        <v>0.32291666666666669</v>
      </c>
      <c r="Q39" s="19"/>
      <c r="R39" s="18"/>
      <c r="S39" s="19"/>
      <c r="T39" s="18"/>
      <c r="U39" s="19"/>
      <c r="V39" s="18"/>
      <c r="W39" s="19"/>
      <c r="X39" s="29"/>
    </row>
    <row r="40" spans="1:24" ht="18" customHeight="1">
      <c r="A40" s="5"/>
      <c r="B40" s="34">
        <f t="shared" ref="B40" si="6">IF(DAY($B39+1)&gt;=16,"",$B39+1)</f>
        <v>45303</v>
      </c>
      <c r="C40" s="35" t="str">
        <f t="shared" si="0"/>
        <v>金</v>
      </c>
      <c r="D40" s="35" t="str">
        <f>IF($B40&lt;&gt;"",IF(ISNA(VLOOKUP($B40,Holyday,2,FALSE)),"","祝日"),"")</f>
        <v/>
      </c>
      <c r="E40" s="74" t="s">
        <v>29</v>
      </c>
      <c r="F40" s="76"/>
      <c r="G40" s="79">
        <v>0.375</v>
      </c>
      <c r="H40" s="29">
        <v>0.76041666666666663</v>
      </c>
      <c r="I40" s="88">
        <f>IF(OR(E40="欠", B40=""),"",IF(AND($D40="",$C40&lt;&gt;"土",$C40&lt;&gt;"日",ISBLANK($G40)),"9:00",IF($E40="出",IF(LEFT($C$3,1)="s",VLOOKUP($G40,祝日等!$M$1:$P$107,2,FALSE),$G40),"")))</f>
        <v>0.375</v>
      </c>
      <c r="J40" s="58">
        <f>IF(OR(E40="欠",B40=""),"",IF(AND($D40="",$C40&lt;&gt;"土",$C40&lt;&gt;"日",ISBLANK($H40)),"17:30",IF($E40="出",IF(LEFT($C$3,1)="s",VLOOKUP($H40,祝日等!$M$1:$P$107,2,FALSE),$H40),"")))</f>
        <v>0.76041666666666663</v>
      </c>
      <c r="K40" s="13"/>
      <c r="L40" s="37">
        <f>IF(OR(E40="欠",B40=""),"",IF(AND($D40="",$C40&lt;&gt;"土",$C40&lt;&gt;"日",ISBLANK($H40)),"17:30",IF($E40="出",IF(LEFT($C$3,1)="s",,VLOOKUP($H40,祝日等!$M$1:$P$107,3,FALSE))-($G40-"9:00"),"")))</f>
        <v>0.34375</v>
      </c>
      <c r="M40" s="89">
        <f>IF(OR(E40="欠",B40=""),"",IF(AND($D40="",$C40&lt;&gt;"土",$C40&lt;&gt;"日",ISBLANK($H40)),"17:30",IF($E40="出",IF(LEFT($C$3,1)="s",,VLOOKUP($H40,祝日等!$M$1:$P$107,4,FALSE)),"")))</f>
        <v>0</v>
      </c>
      <c r="N40" s="89">
        <f t="shared" si="5"/>
        <v>2.0833333333333315E-2</v>
      </c>
      <c r="O40" s="84"/>
      <c r="P40" s="36">
        <f t="shared" si="3"/>
        <v>0.34375</v>
      </c>
      <c r="Q40" s="19"/>
      <c r="R40" s="18"/>
      <c r="S40" s="19"/>
      <c r="T40" s="18"/>
      <c r="U40" s="19"/>
      <c r="V40" s="18"/>
      <c r="W40" s="19"/>
      <c r="X40" s="29"/>
    </row>
    <row r="41" spans="1:24" ht="18" customHeight="1">
      <c r="A41" s="1"/>
      <c r="B41" s="34">
        <f>IF(DAY($B$40+1)&gt;=16,"",$B$40+1)</f>
        <v>45304</v>
      </c>
      <c r="C41" s="35" t="str">
        <f>IF(B41="","",CHOOSE(WEEKDAY(B41,2),"月","火","水","木","金","土","日"))</f>
        <v>土</v>
      </c>
      <c r="D41" s="35" t="str">
        <f>IF($B41&lt;&gt;"",IF(ISNA(VLOOKUP($B41,Holyday,2,FALSE)),"","祝日"),"")</f>
        <v/>
      </c>
      <c r="E41" s="74"/>
      <c r="F41" s="76"/>
      <c r="G41" s="79"/>
      <c r="H41" s="29"/>
      <c r="I41" s="88" t="str">
        <f>IF(OR(E41="欠", B41=""),"",IF(AND($D41="",$C41&lt;&gt;"土",$C41&lt;&gt;"日",ISBLANK($G41)),"9:00",IF($E41="出",IF(LEFT($C$3,1)="s",VLOOKUP($G41,祝日等!$M$1:$P$107,2,FALSE),$G41),"")))</f>
        <v/>
      </c>
      <c r="J41" s="58" t="str">
        <f>IF(OR(E41="欠",B41=""),"",IF(AND($D41="",$C41&lt;&gt;"土",$C41&lt;&gt;"日",ISBLANK($H41)),"17:30",IF($E41="出",IF(LEFT($C$3,1)="s",VLOOKUP($H41,祝日等!$M$1:$P$107,2,FALSE),$H41),"")))</f>
        <v/>
      </c>
      <c r="K41" s="13"/>
      <c r="L41" s="37" t="str">
        <f>IF(OR(E41="欠",B41=""),"",IF(AND($D41="",$C41&lt;&gt;"土",$C41&lt;&gt;"日",ISBLANK($H41)),"17:30",IF($E41="出",IF(LEFT($C$3,1)="s",,VLOOKUP($H41,祝日等!$M$1:$P$107,3,FALSE))-($G41-"9:00"),"")))</f>
        <v/>
      </c>
      <c r="M41" s="89" t="str">
        <f>IF(OR(E41="欠",B41=""),"",IF(AND($D41="",$C41&lt;&gt;"土",$C41&lt;&gt;"日",ISBLANK($H41)),"17:30",IF($E41="出",IF(LEFT($C$3,1)="s",,VLOOKUP($H41,祝日等!$M$1:$P$107,4,FALSE)),"")))</f>
        <v/>
      </c>
      <c r="N41" s="89" t="str">
        <f t="shared" si="5"/>
        <v/>
      </c>
      <c r="O41" s="84"/>
      <c r="P41" s="36" t="str">
        <f t="shared" si="3"/>
        <v/>
      </c>
      <c r="Q41" s="19"/>
      <c r="R41" s="18"/>
      <c r="S41" s="19"/>
      <c r="T41" s="18"/>
      <c r="U41" s="19"/>
      <c r="V41" s="18"/>
      <c r="W41" s="19"/>
      <c r="X41" s="29"/>
    </row>
    <row r="42" spans="1:24" ht="18" customHeight="1">
      <c r="A42" s="1"/>
      <c r="B42" s="34">
        <f>IF(DAY($B$40+2)&gt;=16,"",$B$40+2)</f>
        <v>45305</v>
      </c>
      <c r="C42" s="35" t="str">
        <f>IF(B42="","",CHOOSE(WEEKDAY(B42,2),"月","火","水","木","金","土","日"))</f>
        <v>日</v>
      </c>
      <c r="D42" s="35" t="str">
        <f>IF($B42&lt;&gt;"",IF(ISNA(VLOOKUP($B42,Holyday,2,FALSE)),"","祝日"),"")</f>
        <v/>
      </c>
      <c r="E42" s="74"/>
      <c r="F42" s="98"/>
      <c r="G42" s="79"/>
      <c r="H42" s="29"/>
      <c r="I42" s="88" t="str">
        <f>IF(OR(E42="欠", B42=""),"",IF(AND($D42="",$C42&lt;&gt;"土",$C42&lt;&gt;"日",ISBLANK($G42)),"9:00",IF($E42="出",IF(LEFT($C$3,1)="s",VLOOKUP($G42,祝日等!$M$1:$P$107,2,FALSE),$G42),"")))</f>
        <v/>
      </c>
      <c r="J42" s="58" t="str">
        <f>IF(OR(E42="欠",B42=""),"",IF(AND($D42="",$C42&lt;&gt;"土",$C42&lt;&gt;"日",ISBLANK($H42)),"17:30",IF($E42="出",IF(LEFT($C$3,1)="s",VLOOKUP($H42,祝日等!$M$1:$P$107,2,FALSE),$H42),"")))</f>
        <v/>
      </c>
      <c r="K42" s="13"/>
      <c r="L42" s="37" t="str">
        <f>IF(OR(E42="欠",B42=""),"",IF(AND($D42="",$C42&lt;&gt;"土",$C42&lt;&gt;"日",ISBLANK($H42)),"17:30",IF($E42="出",IF(LEFT($C$3,1)="s",,VLOOKUP($H42,祝日等!$M$1:$P$107,3,FALSE))-($G42-"9:00"),"")))</f>
        <v/>
      </c>
      <c r="M42" s="89" t="str">
        <f>IF(OR(E42="欠",B42=""),"",IF(AND($D42="",$C42&lt;&gt;"土",$C42&lt;&gt;"日",ISBLANK($H42)),"17:30",IF($E42="出",IF(LEFT($C$3,1)="s",,VLOOKUP($H42,祝日等!$M$1:$P$107,4,FALSE)),"")))</f>
        <v/>
      </c>
      <c r="N42" s="89" t="str">
        <f t="shared" si="5"/>
        <v/>
      </c>
      <c r="O42" s="84"/>
      <c r="P42" s="36" t="str">
        <f t="shared" si="3"/>
        <v/>
      </c>
      <c r="Q42" s="19"/>
      <c r="R42" s="18"/>
      <c r="S42" s="19"/>
      <c r="T42" s="18"/>
      <c r="U42" s="19"/>
      <c r="V42" s="18"/>
      <c r="W42" s="19"/>
      <c r="X42" s="29"/>
    </row>
    <row r="43" spans="1:24" ht="18" customHeight="1" thickBot="1">
      <c r="A43" s="1"/>
      <c r="B43" s="34">
        <f>IF(DAY($B$40+3)&gt;=16,"",$B$40+3)</f>
        <v>45306</v>
      </c>
      <c r="C43" s="35" t="str">
        <f>IF(B43="","",CHOOSE(WEEKDAY(B43,2),"月","火","水","木","金","土","日"))</f>
        <v>月</v>
      </c>
      <c r="D43" s="35" t="str">
        <f>IF($B43&lt;&gt;"",IF(ISNA(VLOOKUP($B43,Holyday,2,FALSE)),"","祝日"),"")</f>
        <v/>
      </c>
      <c r="E43" s="74" t="s">
        <v>29</v>
      </c>
      <c r="F43" s="76"/>
      <c r="G43" s="79">
        <v>0.375</v>
      </c>
      <c r="H43" s="29">
        <v>0.72916666666666663</v>
      </c>
      <c r="I43" s="88">
        <f>IF(OR(E43="欠", B43=""),"",IF(AND($D43="",$C43&lt;&gt;"土",$C43&lt;&gt;"日",ISBLANK($G43)),"9:00",IF($E43="出",IF(LEFT($C$3,1)="s",VLOOKUP($G43,祝日等!$M$1:$P$107,2,FALSE),$G43),"")))</f>
        <v>0.375</v>
      </c>
      <c r="J43" s="58">
        <f>IF(OR(E43="欠",B43=""),"",IF(AND($D43="",$C43&lt;&gt;"土",$C43&lt;&gt;"日",ISBLANK($H43)),"17:30",IF($E43="出",IF(LEFT($C$3,1)="s",VLOOKUP($H43,祝日等!$M$1:$P$107,2,FALSE),$H43),"")))</f>
        <v>0.72916666666666663</v>
      </c>
      <c r="K43" s="13"/>
      <c r="L43" s="37">
        <f>IF(OR(E43="欠",B43=""),"",IF(AND($D43="",$C43&lt;&gt;"土",$C43&lt;&gt;"日",ISBLANK($H43)),"17:30",IF($E43="出",IF(LEFT($C$3,1)="s",,VLOOKUP($H43,祝日等!$M$1:$P$107,3,FALSE))-($G43-"9:00"),"")))</f>
        <v>0.32291666666666669</v>
      </c>
      <c r="M43" s="89">
        <f>IF(OR(E43="欠",B43=""),"",IF(AND($D43="",$C43&lt;&gt;"土",$C43&lt;&gt;"日",ISBLANK($H43)),"17:30",IF($E43="出",IF(LEFT($C$3,1)="s",,VLOOKUP($H43,祝日等!$M$1:$P$107,4,FALSE)),"")))</f>
        <v>0</v>
      </c>
      <c r="N43" s="89">
        <f t="shared" si="5"/>
        <v>0</v>
      </c>
      <c r="O43" s="85"/>
      <c r="P43" s="36">
        <f t="shared" si="3"/>
        <v>0.32291666666666669</v>
      </c>
      <c r="Q43" s="19"/>
      <c r="R43" s="18"/>
      <c r="S43" s="19"/>
      <c r="T43" s="18"/>
      <c r="U43" s="19"/>
      <c r="V43" s="18"/>
      <c r="W43" s="19"/>
      <c r="X43" s="29"/>
    </row>
    <row r="44" spans="1:24" s="20" customFormat="1" ht="22.5" customHeight="1" thickBot="1">
      <c r="B44" s="105" t="s">
        <v>23</v>
      </c>
      <c r="C44" s="106"/>
      <c r="D44" s="21"/>
      <c r="E44" s="21"/>
      <c r="F44" s="21"/>
      <c r="G44" s="80"/>
      <c r="H44" s="81"/>
      <c r="I44" s="80"/>
      <c r="J44" s="22"/>
      <c r="K44" s="38">
        <f>SUM(K13:K43)</f>
        <v>0</v>
      </c>
      <c r="L44" s="90">
        <f>SUM(L13:L43)</f>
        <v>5.0208333333333339</v>
      </c>
      <c r="M44" s="40">
        <f>SUM($M$13:$M$43)</f>
        <v>0</v>
      </c>
      <c r="N44" s="40">
        <f>SUM($N$13:$N$43)</f>
        <v>0.17708333333333326</v>
      </c>
      <c r="O44" s="86"/>
      <c r="P44" s="39">
        <f>SUM(P13:P43)</f>
        <v>5</v>
      </c>
      <c r="Q44" s="23"/>
      <c r="R44" s="39">
        <f>SUM(R13:R43)</f>
        <v>2.0833333333333332E-2</v>
      </c>
      <c r="S44" s="23"/>
      <c r="T44" s="39">
        <f>SUM(T13:T43)</f>
        <v>0</v>
      </c>
      <c r="U44" s="23"/>
      <c r="V44" s="39">
        <f>SUM(V13:V43)</f>
        <v>0</v>
      </c>
      <c r="W44" s="23"/>
      <c r="X44" s="40">
        <f>SUM(X13:X43)</f>
        <v>0</v>
      </c>
    </row>
    <row r="45" spans="1:24" ht="14.25" thickBot="1">
      <c r="L45" s="41">
        <f>SUMIF($O$12:$X$12,"=時間",O44:X44)</f>
        <v>5.020833333333333</v>
      </c>
      <c r="M45" s="28"/>
      <c r="N45" s="28"/>
    </row>
    <row r="46" spans="1:24">
      <c r="M46" s="101"/>
      <c r="N46" s="42" t="s">
        <v>21</v>
      </c>
    </row>
    <row r="47" spans="1:24" ht="14.25" thickBot="1">
      <c r="M47" s="102"/>
      <c r="N47" s="43">
        <f>COUNTIF($E$13:$E$43,"出")</f>
        <v>15</v>
      </c>
    </row>
    <row r="50" spans="6:7">
      <c r="F50" s="100">
        <v>45125</v>
      </c>
      <c r="G50" t="s">
        <v>97</v>
      </c>
    </row>
  </sheetData>
  <mergeCells count="7">
    <mergeCell ref="B44:C44"/>
    <mergeCell ref="C5:E5"/>
    <mergeCell ref="F5:J5"/>
    <mergeCell ref="C3:E3"/>
    <mergeCell ref="G11:H11"/>
    <mergeCell ref="I11:M11"/>
    <mergeCell ref="C4:E4"/>
  </mergeCells>
  <phoneticPr fontId="4"/>
  <conditionalFormatting sqref="B13:X43">
    <cfRule type="expression" dxfId="2" priority="1" stopIfTrue="1">
      <formula>$C13="土"</formula>
    </cfRule>
    <cfRule type="expression" dxfId="1" priority="2" stopIfTrue="1">
      <formula>$C13="日"</formula>
    </cfRule>
    <cfRule type="expression" dxfId="0" priority="3" stopIfTrue="1">
      <formula>$D13="祝日"</formula>
    </cfRule>
  </conditionalFormatting>
  <dataValidations count="2">
    <dataValidation type="list" allowBlank="1" showInputMessage="1" showErrorMessage="1" sqref="C2" xr:uid="{1B923009-3A56-4A7F-A704-392469EAD45D}">
      <formula1>"1,0"</formula1>
    </dataValidation>
    <dataValidation type="list" allowBlank="1" showInputMessage="1" showErrorMessage="1" sqref="E13:E43" xr:uid="{35C8FC66-F556-40D8-84C3-DEEFD29DA71D}">
      <formula1>"出,欠"</formula1>
    </dataValidation>
  </dataValidations>
  <pageMargins left="0.18" right="0.18" top="0.98425196850393704" bottom="0.98425196850393704" header="0.51181102362204722" footer="0.51181102362204722"/>
  <pageSetup paperSize="9" scale="60" fitToWidth="0" orientation="landscape" horizont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6D88F-7897-47D6-802C-715E81E9BB23}">
          <x14:formula1>
            <xm:f>mytask!$A$2:$A$987</xm:f>
          </x14:formula1>
          <xm:sqref>X8 V8 R8 T8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194"/>
  <sheetViews>
    <sheetView workbookViewId="0">
      <selection activeCell="J7" sqref="J7"/>
    </sheetView>
  </sheetViews>
  <sheetFormatPr defaultColWidth="9" defaultRowHeight="13.5"/>
  <cols>
    <col min="1" max="1" width="8" style="14" customWidth="1"/>
    <col min="2" max="2" width="8.625" style="14" bestFit="1" customWidth="1"/>
    <col min="3" max="9" width="9" style="14"/>
    <col min="10" max="10" width="12.625" style="14" bestFit="1" customWidth="1"/>
    <col min="11" max="12" width="9" style="14"/>
    <col min="13" max="13" width="17.375" style="14" bestFit="1" customWidth="1"/>
    <col min="14" max="14" width="14.875" style="14" bestFit="1" customWidth="1"/>
    <col min="15" max="15" width="13.625" style="14" customWidth="1"/>
    <col min="16" max="16" width="15.5" style="14" bestFit="1" customWidth="1"/>
    <col min="17" max="16384" width="9" style="14"/>
  </cols>
  <sheetData>
    <row r="1" spans="1:16" ht="18.75">
      <c r="A1" s="14" t="s">
        <v>9</v>
      </c>
      <c r="B1" s="14" t="s">
        <v>10</v>
      </c>
      <c r="C1" s="15">
        <v>0</v>
      </c>
      <c r="D1" s="14" t="s">
        <v>11</v>
      </c>
      <c r="E1" s="15">
        <v>0</v>
      </c>
      <c r="F1" s="14" t="s">
        <v>12</v>
      </c>
      <c r="G1" s="15">
        <v>0</v>
      </c>
      <c r="J1" s="104">
        <v>45292</v>
      </c>
      <c r="K1" s="17">
        <v>1</v>
      </c>
      <c r="M1" s="17" t="s">
        <v>24</v>
      </c>
      <c r="N1" s="17" t="s">
        <v>88</v>
      </c>
      <c r="O1" s="17" t="s">
        <v>92</v>
      </c>
      <c r="P1" s="17" t="s">
        <v>91</v>
      </c>
    </row>
    <row r="2" spans="1:16" ht="18.75">
      <c r="A2" s="15">
        <v>0</v>
      </c>
      <c r="B2" s="16">
        <v>1.0416666666666666E-2</v>
      </c>
      <c r="C2" s="15">
        <f>B2+C1</f>
        <v>1.0416666666666666E-2</v>
      </c>
      <c r="D2" s="16">
        <v>0</v>
      </c>
      <c r="E2" s="15">
        <f>D2+E1</f>
        <v>0</v>
      </c>
      <c r="F2" s="16">
        <v>1.0416666666666666E-2</v>
      </c>
      <c r="G2" s="15">
        <f>F2+G1</f>
        <v>1.0416666666666666E-2</v>
      </c>
      <c r="J2" s="104">
        <v>45293</v>
      </c>
      <c r="K2" s="17">
        <v>1</v>
      </c>
      <c r="M2" s="57">
        <v>0.14583333333333334</v>
      </c>
      <c r="N2" s="57">
        <v>0.1875</v>
      </c>
      <c r="O2" s="57">
        <v>0</v>
      </c>
      <c r="P2" s="57">
        <v>1.0416666666666666E-2</v>
      </c>
    </row>
    <row r="3" spans="1:16" ht="18.75">
      <c r="A3" s="15">
        <v>1.0416666666666666E-2</v>
      </c>
      <c r="B3" s="16">
        <v>0</v>
      </c>
      <c r="C3" s="15">
        <f t="shared" ref="C3:G18" si="0">B3+C2</f>
        <v>1.0416666666666666E-2</v>
      </c>
      <c r="D3" s="16">
        <v>0</v>
      </c>
      <c r="E3" s="15">
        <f t="shared" si="0"/>
        <v>0</v>
      </c>
      <c r="F3" s="16">
        <v>0</v>
      </c>
      <c r="G3" s="15">
        <f t="shared" si="0"/>
        <v>1.0416666666666666E-2</v>
      </c>
      <c r="J3" s="104">
        <v>45294</v>
      </c>
      <c r="K3" s="17">
        <v>1</v>
      </c>
      <c r="M3" s="57">
        <v>0.15625</v>
      </c>
      <c r="N3" s="57">
        <v>0.1875</v>
      </c>
      <c r="O3" s="57">
        <v>0</v>
      </c>
      <c r="P3" s="57">
        <v>1.0416666666666666E-2</v>
      </c>
    </row>
    <row r="4" spans="1:16" ht="18.75">
      <c r="A4" s="15">
        <v>2.0833333333333332E-2</v>
      </c>
      <c r="B4" s="16">
        <v>1.0416666666666666E-2</v>
      </c>
      <c r="C4" s="15">
        <f t="shared" si="0"/>
        <v>2.0833333333333332E-2</v>
      </c>
      <c r="D4" s="16">
        <v>0</v>
      </c>
      <c r="E4" s="15">
        <f t="shared" si="0"/>
        <v>0</v>
      </c>
      <c r="F4" s="16">
        <v>1.0416666666666666E-2</v>
      </c>
      <c r="G4" s="15">
        <f t="shared" si="0"/>
        <v>2.0833333333333332E-2</v>
      </c>
      <c r="J4" s="104">
        <v>45299</v>
      </c>
      <c r="K4" s="17">
        <v>1</v>
      </c>
      <c r="M4" s="57">
        <v>0.16666666666666666</v>
      </c>
      <c r="N4" s="57">
        <v>0.1875</v>
      </c>
      <c r="O4" s="57">
        <v>0</v>
      </c>
      <c r="P4" s="57">
        <v>1.0416666666666666E-2</v>
      </c>
    </row>
    <row r="5" spans="1:16" ht="18.75">
      <c r="A5" s="15">
        <v>3.125E-2</v>
      </c>
      <c r="B5" s="16">
        <v>1.0416666666666666E-2</v>
      </c>
      <c r="C5" s="15">
        <f t="shared" si="0"/>
        <v>3.125E-2</v>
      </c>
      <c r="D5" s="16">
        <v>0</v>
      </c>
      <c r="E5" s="15">
        <f t="shared" si="0"/>
        <v>0</v>
      </c>
      <c r="F5" s="16">
        <v>1.0416666666666666E-2</v>
      </c>
      <c r="G5" s="15">
        <f t="shared" si="0"/>
        <v>3.125E-2</v>
      </c>
      <c r="J5" s="104">
        <v>44970</v>
      </c>
      <c r="K5" s="17">
        <v>1</v>
      </c>
      <c r="M5" s="57">
        <v>0.17708333333333334</v>
      </c>
      <c r="N5" s="57">
        <v>0.1875</v>
      </c>
      <c r="O5" s="57">
        <v>0</v>
      </c>
      <c r="P5" s="57">
        <v>1.0416666666666666E-2</v>
      </c>
    </row>
    <row r="6" spans="1:16" ht="18.75">
      <c r="A6" s="15">
        <v>4.1666666666666699E-2</v>
      </c>
      <c r="B6" s="16">
        <v>1.0416666666666666E-2</v>
      </c>
      <c r="C6" s="15">
        <f t="shared" si="0"/>
        <v>4.1666666666666664E-2</v>
      </c>
      <c r="D6" s="16">
        <v>0</v>
      </c>
      <c r="E6" s="15">
        <f t="shared" si="0"/>
        <v>0</v>
      </c>
      <c r="F6" s="16">
        <v>1.0416666666666666E-2</v>
      </c>
      <c r="G6" s="15">
        <f t="shared" si="0"/>
        <v>4.1666666666666664E-2</v>
      </c>
      <c r="J6" s="104">
        <v>45345</v>
      </c>
      <c r="K6" s="17">
        <v>1</v>
      </c>
      <c r="M6" s="57">
        <v>0.1875</v>
      </c>
      <c r="N6" s="57">
        <v>0.1875</v>
      </c>
      <c r="O6" s="57">
        <v>0</v>
      </c>
      <c r="P6" s="57">
        <v>1.0416666666666666E-2</v>
      </c>
    </row>
    <row r="7" spans="1:16" ht="18.75">
      <c r="A7" s="15">
        <v>5.2083333333333301E-2</v>
      </c>
      <c r="B7" s="16">
        <v>1.0416666666666666E-2</v>
      </c>
      <c r="C7" s="15">
        <f t="shared" si="0"/>
        <v>5.2083333333333329E-2</v>
      </c>
      <c r="D7" s="16">
        <v>0</v>
      </c>
      <c r="E7" s="15">
        <f t="shared" si="0"/>
        <v>0</v>
      </c>
      <c r="F7" s="16">
        <v>1.0416666666666666E-2</v>
      </c>
      <c r="G7" s="15">
        <f t="shared" si="0"/>
        <v>5.2083333333333329E-2</v>
      </c>
      <c r="J7" s="104">
        <v>45047</v>
      </c>
      <c r="K7" s="17">
        <v>1</v>
      </c>
      <c r="M7" s="57">
        <v>0.19791666666666666</v>
      </c>
      <c r="N7" s="57">
        <v>0.22916666666666666</v>
      </c>
      <c r="O7" s="57">
        <v>0</v>
      </c>
      <c r="P7" s="57">
        <v>1.0416666666666666E-2</v>
      </c>
    </row>
    <row r="8" spans="1:16" ht="18.75">
      <c r="A8" s="15">
        <v>6.25E-2</v>
      </c>
      <c r="B8" s="16">
        <v>1.0416666666666666E-2</v>
      </c>
      <c r="C8" s="15">
        <f t="shared" si="0"/>
        <v>6.2499999999999993E-2</v>
      </c>
      <c r="D8" s="16">
        <v>0</v>
      </c>
      <c r="E8" s="15">
        <f t="shared" si="0"/>
        <v>0</v>
      </c>
      <c r="F8" s="16">
        <v>1.0416666666666666E-2</v>
      </c>
      <c r="G8" s="15">
        <f t="shared" si="0"/>
        <v>6.2499999999999993E-2</v>
      </c>
      <c r="J8" s="104">
        <v>45045</v>
      </c>
      <c r="K8" s="17">
        <v>1</v>
      </c>
      <c r="M8" s="57">
        <v>0.20833333333333334</v>
      </c>
      <c r="N8" s="57">
        <v>0.22916666666666666</v>
      </c>
      <c r="O8" s="57">
        <v>0</v>
      </c>
      <c r="P8" s="57">
        <v>1.0416666666666666E-2</v>
      </c>
    </row>
    <row r="9" spans="1:16" ht="18.75">
      <c r="A9" s="15">
        <v>7.2916666666666602E-2</v>
      </c>
      <c r="B9" s="16">
        <v>1.0416666666666666E-2</v>
      </c>
      <c r="C9" s="15">
        <f t="shared" si="0"/>
        <v>7.2916666666666657E-2</v>
      </c>
      <c r="D9" s="16">
        <v>0</v>
      </c>
      <c r="E9" s="15">
        <f t="shared" si="0"/>
        <v>0</v>
      </c>
      <c r="F9" s="16">
        <v>1.0416666666666666E-2</v>
      </c>
      <c r="G9" s="15">
        <f t="shared" si="0"/>
        <v>7.2916666666666657E-2</v>
      </c>
      <c r="J9" s="104">
        <v>45049</v>
      </c>
      <c r="K9" s="17">
        <v>1</v>
      </c>
      <c r="M9" s="57">
        <v>0.21875</v>
      </c>
      <c r="N9" s="57">
        <v>0.22916666666666666</v>
      </c>
      <c r="O9" s="57">
        <v>0</v>
      </c>
      <c r="P9" s="57">
        <v>1.0416666666666666E-2</v>
      </c>
    </row>
    <row r="10" spans="1:16" ht="18.75">
      <c r="A10" s="15">
        <v>8.3333333333333301E-2</v>
      </c>
      <c r="B10" s="16">
        <v>1.0416666666666666E-2</v>
      </c>
      <c r="C10" s="15">
        <f t="shared" si="0"/>
        <v>8.3333333333333329E-2</v>
      </c>
      <c r="D10" s="16">
        <v>0</v>
      </c>
      <c r="E10" s="15">
        <f t="shared" si="0"/>
        <v>0</v>
      </c>
      <c r="F10" s="16">
        <v>1.0416666666666666E-2</v>
      </c>
      <c r="G10" s="15">
        <f t="shared" si="0"/>
        <v>8.3333333333333329E-2</v>
      </c>
      <c r="J10" s="104">
        <v>45050</v>
      </c>
      <c r="K10" s="17">
        <v>1</v>
      </c>
      <c r="M10" s="57">
        <v>0.22916666666666666</v>
      </c>
      <c r="N10" s="57">
        <v>0.22916666666666666</v>
      </c>
      <c r="O10" s="57">
        <v>0</v>
      </c>
      <c r="P10" s="57">
        <v>1.0416666666666666E-2</v>
      </c>
    </row>
    <row r="11" spans="1:16" ht="18.75">
      <c r="A11" s="15">
        <v>9.375E-2</v>
      </c>
      <c r="B11" s="16">
        <v>1.0416666666666666E-2</v>
      </c>
      <c r="C11" s="15">
        <f t="shared" si="0"/>
        <v>9.375E-2</v>
      </c>
      <c r="D11" s="16">
        <v>0</v>
      </c>
      <c r="E11" s="15">
        <f t="shared" si="0"/>
        <v>0</v>
      </c>
      <c r="F11" s="16">
        <v>1.0416666666666666E-2</v>
      </c>
      <c r="G11" s="15">
        <f t="shared" si="0"/>
        <v>9.375E-2</v>
      </c>
      <c r="J11" s="104">
        <v>45051</v>
      </c>
      <c r="K11" s="17">
        <v>1</v>
      </c>
      <c r="M11" s="57">
        <v>0.23958333333333334</v>
      </c>
      <c r="N11" s="57">
        <v>0.28125</v>
      </c>
      <c r="O11" s="57">
        <v>0</v>
      </c>
      <c r="P11" s="57">
        <v>1.0416666666666666E-2</v>
      </c>
    </row>
    <row r="12" spans="1:16" ht="18.75">
      <c r="A12" s="15">
        <v>0.104166666666667</v>
      </c>
      <c r="B12" s="16">
        <v>0</v>
      </c>
      <c r="C12" s="15">
        <f t="shared" si="0"/>
        <v>9.375E-2</v>
      </c>
      <c r="D12" s="16">
        <v>0</v>
      </c>
      <c r="E12" s="15">
        <f t="shared" si="0"/>
        <v>0</v>
      </c>
      <c r="F12" s="16">
        <v>0</v>
      </c>
      <c r="G12" s="15">
        <f t="shared" si="0"/>
        <v>9.375E-2</v>
      </c>
      <c r="J12" s="104">
        <v>45124</v>
      </c>
      <c r="K12" s="17">
        <v>1</v>
      </c>
      <c r="M12" s="57">
        <v>0.25</v>
      </c>
      <c r="N12" s="57">
        <v>0.28125</v>
      </c>
      <c r="O12" s="57">
        <v>0</v>
      </c>
      <c r="P12" s="57">
        <v>1.0416666666666666E-2</v>
      </c>
    </row>
    <row r="13" spans="1:16" ht="18.75">
      <c r="A13" s="15">
        <v>0.114583333333333</v>
      </c>
      <c r="B13" s="16">
        <v>1.0416666666666666E-2</v>
      </c>
      <c r="C13" s="15">
        <f t="shared" si="0"/>
        <v>0.10416666666666667</v>
      </c>
      <c r="D13" s="16">
        <v>0</v>
      </c>
      <c r="E13" s="15">
        <f t="shared" si="0"/>
        <v>0</v>
      </c>
      <c r="F13" s="16">
        <v>1.0416666666666666E-2</v>
      </c>
      <c r="G13" s="15">
        <f t="shared" si="0"/>
        <v>0.10416666666666667</v>
      </c>
      <c r="J13" s="104">
        <v>45148</v>
      </c>
      <c r="K13" s="17">
        <v>1</v>
      </c>
      <c r="M13" s="57">
        <v>0.26041666666666669</v>
      </c>
      <c r="N13" s="57">
        <v>0.28125</v>
      </c>
      <c r="O13" s="57">
        <v>0</v>
      </c>
      <c r="P13" s="57">
        <v>1.0416666666666666E-2</v>
      </c>
    </row>
    <row r="14" spans="1:16" ht="18.75">
      <c r="A14" s="15">
        <v>0.125</v>
      </c>
      <c r="B14" s="16">
        <v>1.0416666666666666E-2</v>
      </c>
      <c r="C14" s="15">
        <f t="shared" si="0"/>
        <v>0.11458333333333334</v>
      </c>
      <c r="D14" s="16">
        <v>0</v>
      </c>
      <c r="E14" s="15">
        <f t="shared" si="0"/>
        <v>0</v>
      </c>
      <c r="F14" s="16">
        <v>1.0416666666666666E-2</v>
      </c>
      <c r="G14" s="15">
        <f t="shared" si="0"/>
        <v>0.11458333333333334</v>
      </c>
      <c r="J14" s="104">
        <v>45149</v>
      </c>
      <c r="K14" s="17">
        <v>1</v>
      </c>
      <c r="M14" s="57">
        <v>0.27083333333333331</v>
      </c>
      <c r="N14" s="57">
        <v>0.28125</v>
      </c>
      <c r="O14" s="57">
        <v>0</v>
      </c>
      <c r="P14" s="57">
        <v>1.0416666666666666E-2</v>
      </c>
    </row>
    <row r="15" spans="1:16" ht="18.75">
      <c r="A15" s="15">
        <v>0.13541666666666599</v>
      </c>
      <c r="B15" s="16">
        <v>1.0416666666666666E-2</v>
      </c>
      <c r="C15" s="15">
        <f t="shared" si="0"/>
        <v>0.125</v>
      </c>
      <c r="D15" s="16">
        <v>0</v>
      </c>
      <c r="E15" s="15">
        <f t="shared" si="0"/>
        <v>0</v>
      </c>
      <c r="F15" s="16">
        <v>1.0416666666666666E-2</v>
      </c>
      <c r="G15" s="15">
        <f t="shared" si="0"/>
        <v>0.125</v>
      </c>
      <c r="J15" s="104">
        <v>45187</v>
      </c>
      <c r="K15" s="17">
        <v>1</v>
      </c>
      <c r="M15" s="57">
        <v>0.28125</v>
      </c>
      <c r="N15" s="57">
        <v>0.28125</v>
      </c>
      <c r="O15" s="57">
        <v>0</v>
      </c>
      <c r="P15" s="57">
        <v>1.0416666666666666E-2</v>
      </c>
    </row>
    <row r="16" spans="1:16" ht="18.75">
      <c r="A16" s="15">
        <v>0.14583333333333301</v>
      </c>
      <c r="B16" s="16">
        <v>1.0416666666666666E-2</v>
      </c>
      <c r="C16" s="15">
        <f t="shared" si="0"/>
        <v>0.13541666666666666</v>
      </c>
      <c r="D16" s="16">
        <v>0</v>
      </c>
      <c r="E16" s="15">
        <f t="shared" si="0"/>
        <v>0</v>
      </c>
      <c r="F16" s="16">
        <v>1.0416666666666666E-2</v>
      </c>
      <c r="G16" s="15">
        <f t="shared" si="0"/>
        <v>0.13541666666666666</v>
      </c>
      <c r="J16" s="104">
        <v>45192</v>
      </c>
      <c r="K16" s="17">
        <v>1</v>
      </c>
      <c r="M16" s="57">
        <v>0.29166666666666669</v>
      </c>
      <c r="N16" s="57">
        <v>0.32291666666666669</v>
      </c>
      <c r="O16" s="57">
        <v>0</v>
      </c>
      <c r="P16" s="57">
        <v>1.0416666666666666E-2</v>
      </c>
    </row>
    <row r="17" spans="1:16" ht="18.75">
      <c r="A17" s="15">
        <v>0.15625</v>
      </c>
      <c r="B17" s="16">
        <v>1.0416666666666666E-2</v>
      </c>
      <c r="C17" s="15">
        <f t="shared" si="0"/>
        <v>0.14583333333333331</v>
      </c>
      <c r="D17" s="16">
        <v>0</v>
      </c>
      <c r="E17" s="15">
        <f t="shared" si="0"/>
        <v>0</v>
      </c>
      <c r="F17" s="16">
        <v>1.0416666666666666E-2</v>
      </c>
      <c r="G17" s="15">
        <f t="shared" si="0"/>
        <v>0.14583333333333331</v>
      </c>
      <c r="J17" s="104">
        <v>45208</v>
      </c>
      <c r="K17" s="17">
        <v>1</v>
      </c>
      <c r="M17" s="57">
        <v>0.30208333333333331</v>
      </c>
      <c r="N17" s="57">
        <v>0.32291666666666669</v>
      </c>
      <c r="O17" s="57">
        <v>0</v>
      </c>
      <c r="P17" s="57">
        <v>1.0416666666666666E-2</v>
      </c>
    </row>
    <row r="18" spans="1:16" ht="18.75">
      <c r="A18" s="15">
        <v>0.16666666666666599</v>
      </c>
      <c r="B18" s="16">
        <v>1.0416666666666666E-2</v>
      </c>
      <c r="C18" s="15">
        <f t="shared" si="0"/>
        <v>0.15624999999999997</v>
      </c>
      <c r="D18" s="16">
        <v>0</v>
      </c>
      <c r="E18" s="15">
        <f t="shared" si="0"/>
        <v>0</v>
      </c>
      <c r="F18" s="16">
        <v>1.0416666666666666E-2</v>
      </c>
      <c r="G18" s="15">
        <f t="shared" si="0"/>
        <v>0.15624999999999997</v>
      </c>
      <c r="J18" s="104">
        <v>45233</v>
      </c>
      <c r="K18" s="17">
        <v>1</v>
      </c>
      <c r="M18" s="57">
        <v>0.3125</v>
      </c>
      <c r="N18" s="57">
        <v>0.32291666666666669</v>
      </c>
      <c r="O18" s="57">
        <v>0</v>
      </c>
      <c r="P18" s="57">
        <v>1.0416666666666666E-2</v>
      </c>
    </row>
    <row r="19" spans="1:16" ht="18.75">
      <c r="A19" s="15">
        <v>0.17708333333333301</v>
      </c>
      <c r="B19" s="16">
        <v>1.0416666666666666E-2</v>
      </c>
      <c r="C19" s="15">
        <f t="shared" ref="C19:G34" si="1">B19+C18</f>
        <v>0.16666666666666663</v>
      </c>
      <c r="D19" s="16">
        <v>0</v>
      </c>
      <c r="E19" s="15">
        <f t="shared" si="1"/>
        <v>0</v>
      </c>
      <c r="F19" s="16">
        <v>1.0416666666666666E-2</v>
      </c>
      <c r="G19" s="15">
        <f t="shared" si="1"/>
        <v>0.16666666666666663</v>
      </c>
      <c r="J19" s="104">
        <v>45253</v>
      </c>
      <c r="K19" s="17">
        <v>1</v>
      </c>
      <c r="M19" s="57">
        <v>0.32291666666666669</v>
      </c>
      <c r="N19" s="57">
        <v>0.32291666666666669</v>
      </c>
      <c r="O19" s="57">
        <v>0</v>
      </c>
      <c r="P19" s="57">
        <v>1.0416666666666666E-2</v>
      </c>
    </row>
    <row r="20" spans="1:16" ht="18.75">
      <c r="A20" s="15">
        <v>0.1875</v>
      </c>
      <c r="B20" s="16">
        <v>1.0416666666666666E-2</v>
      </c>
      <c r="C20" s="15">
        <f t="shared" si="1"/>
        <v>0.17708333333333329</v>
      </c>
      <c r="D20" s="16">
        <v>0</v>
      </c>
      <c r="E20" s="15">
        <f t="shared" si="1"/>
        <v>0</v>
      </c>
      <c r="F20" s="16">
        <v>1.0416666666666666E-2</v>
      </c>
      <c r="G20" s="15">
        <f t="shared" si="1"/>
        <v>0.17708333333333329</v>
      </c>
      <c r="J20" s="104">
        <v>45289</v>
      </c>
      <c r="K20" s="17">
        <v>1</v>
      </c>
      <c r="M20" s="57">
        <v>0.33333333333333331</v>
      </c>
      <c r="N20" s="57">
        <v>0.375</v>
      </c>
      <c r="O20" s="57">
        <v>0</v>
      </c>
      <c r="P20" s="57">
        <v>1.0416666666666666E-2</v>
      </c>
    </row>
    <row r="21" spans="1:16" ht="18.75">
      <c r="A21" s="15">
        <v>0.19791666666666599</v>
      </c>
      <c r="B21" s="16">
        <v>0</v>
      </c>
      <c r="C21" s="15">
        <f t="shared" si="1"/>
        <v>0.17708333333333329</v>
      </c>
      <c r="D21" s="16">
        <v>0</v>
      </c>
      <c r="E21" s="15">
        <f t="shared" si="1"/>
        <v>0</v>
      </c>
      <c r="F21" s="16">
        <v>0</v>
      </c>
      <c r="G21" s="15">
        <f t="shared" si="1"/>
        <v>0.17708333333333329</v>
      </c>
      <c r="J21" s="104">
        <v>45290</v>
      </c>
      <c r="K21" s="17">
        <v>1</v>
      </c>
      <c r="M21" s="57">
        <v>0.34375</v>
      </c>
      <c r="N21" s="57">
        <v>0.375</v>
      </c>
      <c r="O21" s="57">
        <v>0</v>
      </c>
      <c r="P21" s="57">
        <v>1.0416666666666666E-2</v>
      </c>
    </row>
    <row r="22" spans="1:16" ht="18.75">
      <c r="A22" s="15">
        <v>0.20833333333333301</v>
      </c>
      <c r="B22" s="16">
        <v>1.0416666666666666E-2</v>
      </c>
      <c r="C22" s="15">
        <f t="shared" si="1"/>
        <v>0.18749999999999994</v>
      </c>
      <c r="D22" s="16">
        <v>1.0416666666666666E-2</v>
      </c>
      <c r="E22" s="15">
        <f t="shared" si="1"/>
        <v>1.0416666666666666E-2</v>
      </c>
      <c r="F22" s="16">
        <v>0</v>
      </c>
      <c r="G22" s="15">
        <f t="shared" si="1"/>
        <v>0.17708333333333329</v>
      </c>
      <c r="J22" s="104">
        <v>45291</v>
      </c>
      <c r="K22" s="17">
        <v>1</v>
      </c>
      <c r="M22" s="57">
        <v>0.35416666666666669</v>
      </c>
      <c r="N22" s="57">
        <v>0.375</v>
      </c>
      <c r="O22" s="57">
        <v>0</v>
      </c>
      <c r="P22" s="57">
        <v>1.0416666666666666E-2</v>
      </c>
    </row>
    <row r="23" spans="1:16">
      <c r="A23" s="15">
        <v>0.21875</v>
      </c>
      <c r="B23" s="16">
        <v>1.0416666666666666E-2</v>
      </c>
      <c r="C23" s="15">
        <f t="shared" si="1"/>
        <v>0.1979166666666666</v>
      </c>
      <c r="D23" s="16">
        <v>1.0416666666666666E-2</v>
      </c>
      <c r="E23" s="15">
        <f t="shared" si="1"/>
        <v>2.0833333333333332E-2</v>
      </c>
      <c r="F23" s="16">
        <v>0</v>
      </c>
      <c r="G23" s="15">
        <f t="shared" si="1"/>
        <v>0.17708333333333329</v>
      </c>
      <c r="J23" s="27"/>
      <c r="K23" s="17">
        <v>1</v>
      </c>
      <c r="M23" s="57">
        <v>0.36458333333333331</v>
      </c>
      <c r="N23" s="57">
        <v>0.375</v>
      </c>
      <c r="O23" s="57">
        <v>0</v>
      </c>
      <c r="P23" s="57">
        <v>0</v>
      </c>
    </row>
    <row r="24" spans="1:16">
      <c r="A24" s="15">
        <v>0.22916666666666599</v>
      </c>
      <c r="B24" s="16">
        <v>1.0416666666666666E-2</v>
      </c>
      <c r="C24" s="15">
        <f t="shared" si="1"/>
        <v>0.20833333333333326</v>
      </c>
      <c r="D24" s="16">
        <v>1.0416666666666666E-2</v>
      </c>
      <c r="E24" s="15">
        <f t="shared" si="1"/>
        <v>3.125E-2</v>
      </c>
      <c r="F24" s="16">
        <v>0</v>
      </c>
      <c r="G24" s="15">
        <f t="shared" si="1"/>
        <v>0.17708333333333329</v>
      </c>
      <c r="J24" s="27"/>
      <c r="K24" s="17">
        <v>1</v>
      </c>
      <c r="M24" s="57">
        <v>0.375</v>
      </c>
      <c r="N24" s="57">
        <v>0.54166666666666663</v>
      </c>
      <c r="O24" s="57">
        <v>0.125</v>
      </c>
      <c r="P24" s="57">
        <v>0</v>
      </c>
    </row>
    <row r="25" spans="1:16">
      <c r="A25" s="15">
        <v>0.23958333333333301</v>
      </c>
      <c r="B25" s="16">
        <v>1.0416666666666666E-2</v>
      </c>
      <c r="C25" s="15">
        <f t="shared" si="1"/>
        <v>0.21874999999999992</v>
      </c>
      <c r="D25" s="16">
        <v>1.0416666666666666E-2</v>
      </c>
      <c r="E25" s="15">
        <f t="shared" si="1"/>
        <v>4.1666666666666664E-2</v>
      </c>
      <c r="F25" s="16">
        <v>0</v>
      </c>
      <c r="G25" s="15">
        <f t="shared" si="1"/>
        <v>0.17708333333333329</v>
      </c>
      <c r="J25" s="27"/>
      <c r="K25" s="17">
        <v>1</v>
      </c>
      <c r="M25" s="57">
        <v>0.38541666666666669</v>
      </c>
      <c r="N25" s="57">
        <v>0.38541666666666669</v>
      </c>
      <c r="O25" s="57">
        <v>1.0416666666666666E-2</v>
      </c>
      <c r="P25" s="57">
        <v>0</v>
      </c>
    </row>
    <row r="26" spans="1:16">
      <c r="A26" s="15">
        <v>0.25</v>
      </c>
      <c r="B26" s="16">
        <v>1.0416666666666666E-2</v>
      </c>
      <c r="C26" s="15">
        <f t="shared" si="1"/>
        <v>0.22916666666666657</v>
      </c>
      <c r="D26" s="16">
        <v>1.0416666666666666E-2</v>
      </c>
      <c r="E26" s="15">
        <f t="shared" si="1"/>
        <v>5.2083333333333329E-2</v>
      </c>
      <c r="F26" s="16">
        <v>0</v>
      </c>
      <c r="G26" s="15">
        <f t="shared" si="1"/>
        <v>0.17708333333333329</v>
      </c>
      <c r="J26" s="27"/>
      <c r="K26" s="17">
        <v>1</v>
      </c>
      <c r="M26" s="57">
        <v>0.39583333333333331</v>
      </c>
      <c r="N26" s="57">
        <v>0.39583333333333331</v>
      </c>
      <c r="O26" s="57">
        <v>2.0833333333333332E-2</v>
      </c>
      <c r="P26" s="57">
        <v>0</v>
      </c>
    </row>
    <row r="27" spans="1:16">
      <c r="A27" s="15">
        <v>0.26041666666666602</v>
      </c>
      <c r="B27" s="16">
        <v>1.0416666666666666E-2</v>
      </c>
      <c r="C27" s="15">
        <f t="shared" si="1"/>
        <v>0.23958333333333323</v>
      </c>
      <c r="D27" s="16">
        <v>1.0416666666666666E-2</v>
      </c>
      <c r="E27" s="15">
        <f t="shared" si="1"/>
        <v>6.2499999999999993E-2</v>
      </c>
      <c r="F27" s="16">
        <v>0</v>
      </c>
      <c r="G27" s="15">
        <f t="shared" si="1"/>
        <v>0.17708333333333329</v>
      </c>
      <c r="J27" s="27"/>
      <c r="K27" s="17">
        <v>1</v>
      </c>
      <c r="M27" s="57">
        <v>0.40625</v>
      </c>
      <c r="N27" s="57">
        <v>0.40625</v>
      </c>
      <c r="O27" s="57">
        <v>3.125E-2</v>
      </c>
      <c r="P27" s="57">
        <v>0</v>
      </c>
    </row>
    <row r="28" spans="1:16">
      <c r="A28" s="15">
        <v>0.27083333333333298</v>
      </c>
      <c r="B28" s="16">
        <v>1.0416666666666666E-2</v>
      </c>
      <c r="C28" s="15">
        <f t="shared" si="1"/>
        <v>0.24999999999999989</v>
      </c>
      <c r="D28" s="16">
        <v>1.0416666666666666E-2</v>
      </c>
      <c r="E28" s="15">
        <f t="shared" si="1"/>
        <v>7.2916666666666657E-2</v>
      </c>
      <c r="F28" s="16">
        <v>0</v>
      </c>
      <c r="G28" s="15">
        <f t="shared" si="1"/>
        <v>0.17708333333333329</v>
      </c>
      <c r="J28" s="27"/>
      <c r="K28" s="17">
        <v>1</v>
      </c>
      <c r="M28" s="57">
        <v>0.41666666666666669</v>
      </c>
      <c r="N28" s="57">
        <v>0.41666666666666669</v>
      </c>
      <c r="O28" s="57">
        <v>4.1666666666666664E-2</v>
      </c>
      <c r="P28" s="57">
        <v>0</v>
      </c>
    </row>
    <row r="29" spans="1:16">
      <c r="A29" s="15">
        <v>0.28125</v>
      </c>
      <c r="B29" s="16">
        <v>1.0416666666666666E-2</v>
      </c>
      <c r="C29" s="15">
        <f t="shared" si="1"/>
        <v>0.26041666666666657</v>
      </c>
      <c r="D29" s="16">
        <v>1.0416666666666666E-2</v>
      </c>
      <c r="E29" s="15">
        <f t="shared" si="1"/>
        <v>8.3333333333333329E-2</v>
      </c>
      <c r="F29" s="16">
        <v>0</v>
      </c>
      <c r="G29" s="15">
        <f t="shared" si="1"/>
        <v>0.17708333333333329</v>
      </c>
      <c r="J29" s="27"/>
      <c r="K29" s="17">
        <v>1</v>
      </c>
      <c r="M29" s="57">
        <v>0.42708333333333331</v>
      </c>
      <c r="N29" s="57">
        <v>0.42708333333333331</v>
      </c>
      <c r="O29" s="57">
        <v>5.2083333333333336E-2</v>
      </c>
      <c r="P29" s="57">
        <v>0</v>
      </c>
    </row>
    <row r="30" spans="1:16">
      <c r="A30" s="15">
        <v>0.29166666666666669</v>
      </c>
      <c r="B30" s="16">
        <v>0</v>
      </c>
      <c r="C30" s="15">
        <f t="shared" si="1"/>
        <v>0.26041666666666657</v>
      </c>
      <c r="D30" s="16">
        <v>0</v>
      </c>
      <c r="E30" s="15">
        <f t="shared" si="1"/>
        <v>8.3333333333333329E-2</v>
      </c>
      <c r="F30" s="16">
        <v>0</v>
      </c>
      <c r="G30" s="15">
        <f t="shared" si="1"/>
        <v>0.17708333333333329</v>
      </c>
      <c r="J30" s="27"/>
      <c r="K30" s="17"/>
      <c r="M30" s="57">
        <v>0.4375</v>
      </c>
      <c r="N30" s="57">
        <v>0.4375</v>
      </c>
      <c r="O30" s="57">
        <v>6.25E-2</v>
      </c>
      <c r="P30" s="57">
        <v>0</v>
      </c>
    </row>
    <row r="31" spans="1:16">
      <c r="A31" s="15">
        <v>0.30208333333333298</v>
      </c>
      <c r="B31" s="16">
        <v>1.0416666666666666E-2</v>
      </c>
      <c r="C31" s="15">
        <f t="shared" si="1"/>
        <v>0.27083333333333326</v>
      </c>
      <c r="D31" s="16">
        <v>1.0416666666666666E-2</v>
      </c>
      <c r="E31" s="15">
        <f t="shared" si="1"/>
        <v>9.375E-2</v>
      </c>
      <c r="F31" s="16">
        <v>0</v>
      </c>
      <c r="G31" s="15">
        <f t="shared" si="1"/>
        <v>0.17708333333333329</v>
      </c>
      <c r="J31" s="27"/>
      <c r="K31" s="17"/>
      <c r="M31" s="57">
        <v>0.44791666666666669</v>
      </c>
      <c r="N31" s="57">
        <v>0.44791666666666669</v>
      </c>
      <c r="O31" s="57">
        <v>7.2916666666666671E-2</v>
      </c>
      <c r="P31" s="57">
        <v>0</v>
      </c>
    </row>
    <row r="32" spans="1:16">
      <c r="A32" s="15">
        <v>0.3125</v>
      </c>
      <c r="B32" s="16">
        <v>1.0416666666666666E-2</v>
      </c>
      <c r="C32" s="15">
        <f t="shared" si="1"/>
        <v>0.28124999999999994</v>
      </c>
      <c r="D32" s="16">
        <v>1.0416666666666666E-2</v>
      </c>
      <c r="E32" s="15">
        <f t="shared" si="1"/>
        <v>0.10416666666666667</v>
      </c>
      <c r="F32" s="16">
        <v>0</v>
      </c>
      <c r="G32" s="15">
        <f t="shared" si="1"/>
        <v>0.17708333333333329</v>
      </c>
      <c r="J32" s="27"/>
      <c r="K32" s="17"/>
      <c r="M32" s="57">
        <v>0.45833333333333331</v>
      </c>
      <c r="N32" s="57">
        <v>0.45833333333333331</v>
      </c>
      <c r="O32" s="57">
        <v>8.3333333333333329E-2</v>
      </c>
      <c r="P32" s="57">
        <v>0</v>
      </c>
    </row>
    <row r="33" spans="1:16">
      <c r="A33" s="15">
        <v>0.32291666666666669</v>
      </c>
      <c r="B33" s="16">
        <v>1.0416666666666666E-2</v>
      </c>
      <c r="C33" s="15">
        <f t="shared" si="1"/>
        <v>0.29166666666666663</v>
      </c>
      <c r="D33" s="16">
        <v>1.0416666666666666E-2</v>
      </c>
      <c r="E33" s="15">
        <f t="shared" si="1"/>
        <v>0.11458333333333334</v>
      </c>
      <c r="F33" s="16">
        <v>0</v>
      </c>
      <c r="G33" s="15">
        <f t="shared" si="1"/>
        <v>0.17708333333333329</v>
      </c>
      <c r="J33" s="27"/>
      <c r="K33" s="17"/>
      <c r="M33" s="57">
        <v>0.46875</v>
      </c>
      <c r="N33" s="57">
        <v>0.46875</v>
      </c>
      <c r="O33" s="57">
        <v>9.375E-2</v>
      </c>
      <c r="P33" s="57">
        <v>0</v>
      </c>
    </row>
    <row r="34" spans="1:16">
      <c r="A34" s="15">
        <v>0.33333333333333298</v>
      </c>
      <c r="B34" s="16">
        <v>1.0416666666666666E-2</v>
      </c>
      <c r="C34" s="15">
        <f t="shared" si="1"/>
        <v>0.30208333333333331</v>
      </c>
      <c r="D34" s="16">
        <v>1.0416666666666666E-2</v>
      </c>
      <c r="E34" s="15">
        <f t="shared" si="1"/>
        <v>0.125</v>
      </c>
      <c r="F34" s="16">
        <v>0</v>
      </c>
      <c r="G34" s="15">
        <f t="shared" si="1"/>
        <v>0.17708333333333329</v>
      </c>
      <c r="H34" s="15"/>
      <c r="I34" s="15"/>
      <c r="J34" s="27"/>
      <c r="K34" s="17"/>
      <c r="L34" s="15"/>
      <c r="M34" s="57">
        <v>0.47916666666666669</v>
      </c>
      <c r="N34" s="57">
        <v>0.47916666666666669</v>
      </c>
      <c r="O34" s="57">
        <v>0.10416666666666667</v>
      </c>
      <c r="P34" s="57">
        <v>0</v>
      </c>
    </row>
    <row r="35" spans="1:16">
      <c r="A35" s="15">
        <v>0.34375</v>
      </c>
      <c r="B35" s="16">
        <v>1.0416666666666666E-2</v>
      </c>
      <c r="C35" s="15">
        <f t="shared" ref="C35:G50" si="2">B35+C34</f>
        <v>0.3125</v>
      </c>
      <c r="D35" s="16">
        <v>1.0416666666666666E-2</v>
      </c>
      <c r="E35" s="15">
        <f t="shared" si="2"/>
        <v>0.13541666666666666</v>
      </c>
      <c r="F35" s="16">
        <v>0</v>
      </c>
      <c r="G35" s="15">
        <f t="shared" si="2"/>
        <v>0.17708333333333329</v>
      </c>
      <c r="J35" s="27"/>
      <c r="K35" s="17"/>
      <c r="M35" s="57">
        <v>0.48958333333333331</v>
      </c>
      <c r="N35" s="57">
        <v>0.48958333333333331</v>
      </c>
      <c r="O35" s="57">
        <v>0.11458333333333333</v>
      </c>
      <c r="P35" s="57">
        <v>0</v>
      </c>
    </row>
    <row r="36" spans="1:16">
      <c r="A36" s="15">
        <v>0.35416666666666702</v>
      </c>
      <c r="B36" s="16">
        <v>1.0416666666666666E-2</v>
      </c>
      <c r="C36" s="15">
        <f t="shared" si="2"/>
        <v>0.32291666666666669</v>
      </c>
      <c r="D36" s="16">
        <v>1.0416666666666666E-2</v>
      </c>
      <c r="E36" s="15">
        <f t="shared" si="2"/>
        <v>0.14583333333333331</v>
      </c>
      <c r="F36" s="16">
        <v>0</v>
      </c>
      <c r="G36" s="15">
        <f t="shared" si="2"/>
        <v>0.17708333333333329</v>
      </c>
      <c r="J36" s="27"/>
      <c r="K36" s="17"/>
      <c r="M36" s="57">
        <v>0.5</v>
      </c>
      <c r="N36" s="57">
        <v>0.5</v>
      </c>
      <c r="O36" s="57">
        <v>0.125</v>
      </c>
      <c r="P36" s="57">
        <v>0</v>
      </c>
    </row>
    <row r="37" spans="1:16">
      <c r="A37" s="15">
        <v>0.36458333333333298</v>
      </c>
      <c r="B37" s="16">
        <v>1.0416666666666666E-2</v>
      </c>
      <c r="C37" s="15">
        <f t="shared" si="2"/>
        <v>0.33333333333333337</v>
      </c>
      <c r="D37" s="16">
        <v>1.0416666666666666E-2</v>
      </c>
      <c r="E37" s="15">
        <f t="shared" si="2"/>
        <v>0.15624999999999997</v>
      </c>
      <c r="F37" s="16">
        <v>0</v>
      </c>
      <c r="G37" s="15">
        <f t="shared" si="2"/>
        <v>0.17708333333333329</v>
      </c>
      <c r="J37" s="27"/>
      <c r="K37" s="17"/>
      <c r="M37" s="57">
        <v>0.51041666666666663</v>
      </c>
      <c r="N37" s="57">
        <v>0.51041666666666663</v>
      </c>
      <c r="O37" s="57">
        <v>0.125</v>
      </c>
      <c r="P37" s="57">
        <v>0</v>
      </c>
    </row>
    <row r="38" spans="1:16">
      <c r="A38" s="15">
        <v>0.375</v>
      </c>
      <c r="B38" s="16">
        <v>1.0416666666666666E-2</v>
      </c>
      <c r="C38" s="15">
        <f t="shared" si="2"/>
        <v>0.34375000000000006</v>
      </c>
      <c r="D38" s="16">
        <v>0</v>
      </c>
      <c r="E38" s="15">
        <f t="shared" si="2"/>
        <v>0.15624999999999997</v>
      </c>
      <c r="F38" s="16">
        <v>0</v>
      </c>
      <c r="G38" s="15">
        <f t="shared" si="2"/>
        <v>0.17708333333333329</v>
      </c>
      <c r="J38" s="27"/>
      <c r="K38" s="17"/>
      <c r="M38" s="57">
        <v>0.52083333333333337</v>
      </c>
      <c r="N38" s="57">
        <v>0.52083333333333337</v>
      </c>
      <c r="O38" s="57">
        <v>0.125</v>
      </c>
      <c r="P38" s="57">
        <v>0</v>
      </c>
    </row>
    <row r="39" spans="1:16">
      <c r="A39" s="15">
        <v>0.38541666666666669</v>
      </c>
      <c r="B39" s="16">
        <v>1.0416666666666666E-2</v>
      </c>
      <c r="C39" s="15">
        <f t="shared" si="2"/>
        <v>0.35416666666666674</v>
      </c>
      <c r="D39" s="16">
        <v>0</v>
      </c>
      <c r="E39" s="15">
        <f t="shared" si="2"/>
        <v>0.15624999999999997</v>
      </c>
      <c r="F39" s="16">
        <v>0</v>
      </c>
      <c r="G39" s="15">
        <f t="shared" si="2"/>
        <v>0.17708333333333329</v>
      </c>
      <c r="J39" s="27"/>
      <c r="K39" s="17"/>
      <c r="M39" s="57">
        <v>0.53125</v>
      </c>
      <c r="N39" s="57">
        <v>0.53125</v>
      </c>
      <c r="O39" s="57">
        <v>0.125</v>
      </c>
      <c r="P39" s="57">
        <v>0</v>
      </c>
    </row>
    <row r="40" spans="1:16">
      <c r="A40" s="15">
        <v>0.39583333333333331</v>
      </c>
      <c r="B40" s="16">
        <v>1.0416666666666666E-2</v>
      </c>
      <c r="C40" s="15">
        <f t="shared" si="2"/>
        <v>0.36458333333333343</v>
      </c>
      <c r="D40" s="16">
        <v>0</v>
      </c>
      <c r="E40" s="15">
        <f t="shared" si="2"/>
        <v>0.15624999999999997</v>
      </c>
      <c r="F40" s="16">
        <v>0</v>
      </c>
      <c r="G40" s="15">
        <f t="shared" si="2"/>
        <v>0.17708333333333329</v>
      </c>
      <c r="J40" s="27"/>
      <c r="K40" s="17"/>
      <c r="M40" s="57">
        <v>0.54166666666666663</v>
      </c>
      <c r="N40" s="57">
        <v>0.54166666666666663</v>
      </c>
      <c r="O40" s="57">
        <v>0.13541666666666666</v>
      </c>
      <c r="P40" s="57">
        <v>0</v>
      </c>
    </row>
    <row r="41" spans="1:16">
      <c r="A41" s="15">
        <v>0.40625</v>
      </c>
      <c r="B41" s="16">
        <v>1.0416666666666666E-2</v>
      </c>
      <c r="C41" s="15">
        <f t="shared" si="2"/>
        <v>0.37500000000000011</v>
      </c>
      <c r="D41" s="16">
        <v>0</v>
      </c>
      <c r="E41" s="15">
        <f t="shared" si="2"/>
        <v>0.15624999999999997</v>
      </c>
      <c r="F41" s="16">
        <v>0</v>
      </c>
      <c r="G41" s="15">
        <f t="shared" si="2"/>
        <v>0.17708333333333329</v>
      </c>
      <c r="J41" s="27"/>
      <c r="K41" s="17"/>
      <c r="M41" s="57">
        <v>0.55208333333333337</v>
      </c>
      <c r="N41" s="57">
        <v>0.55208333333333337</v>
      </c>
      <c r="O41" s="57">
        <v>0.32291666666666669</v>
      </c>
      <c r="P41" s="57">
        <v>0</v>
      </c>
    </row>
    <row r="42" spans="1:16">
      <c r="A42" s="15">
        <v>0.41666666666666602</v>
      </c>
      <c r="B42" s="16">
        <v>1.0416666666666666E-2</v>
      </c>
      <c r="C42" s="15">
        <f t="shared" si="2"/>
        <v>0.3854166666666668</v>
      </c>
      <c r="D42" s="16">
        <v>0</v>
      </c>
      <c r="E42" s="15">
        <f t="shared" si="2"/>
        <v>0.15624999999999997</v>
      </c>
      <c r="F42" s="16">
        <v>0</v>
      </c>
      <c r="G42" s="15">
        <f t="shared" si="2"/>
        <v>0.17708333333333329</v>
      </c>
      <c r="J42" s="27"/>
      <c r="K42" s="17"/>
      <c r="M42" s="57">
        <v>0.5625</v>
      </c>
      <c r="N42" s="57">
        <v>0.5625</v>
      </c>
      <c r="O42" s="57">
        <v>0.32291666666666669</v>
      </c>
      <c r="P42" s="57">
        <v>0</v>
      </c>
    </row>
    <row r="43" spans="1:16">
      <c r="A43" s="15">
        <v>0.42708333333333298</v>
      </c>
      <c r="B43" s="16">
        <v>1.0416666666666666E-2</v>
      </c>
      <c r="C43" s="15">
        <f t="shared" si="2"/>
        <v>0.39583333333333348</v>
      </c>
      <c r="D43" s="16">
        <v>0</v>
      </c>
      <c r="E43" s="15">
        <f t="shared" si="2"/>
        <v>0.15624999999999997</v>
      </c>
      <c r="F43" s="16">
        <v>0</v>
      </c>
      <c r="G43" s="15">
        <f t="shared" si="2"/>
        <v>0.17708333333333329</v>
      </c>
      <c r="J43" s="27"/>
      <c r="K43" s="17"/>
      <c r="M43" s="57">
        <v>0.57291666666666663</v>
      </c>
      <c r="N43" s="57">
        <v>0.57291666666666663</v>
      </c>
      <c r="O43" s="57">
        <v>0.32291666666666669</v>
      </c>
      <c r="P43" s="57">
        <v>0</v>
      </c>
    </row>
    <row r="44" spans="1:16">
      <c r="A44" s="15">
        <v>0.4375</v>
      </c>
      <c r="B44" s="16">
        <v>1.0416666666666666E-2</v>
      </c>
      <c r="C44" s="15">
        <f t="shared" si="2"/>
        <v>0.40625000000000017</v>
      </c>
      <c r="D44" s="16">
        <v>0</v>
      </c>
      <c r="E44" s="15">
        <f t="shared" si="2"/>
        <v>0.15624999999999997</v>
      </c>
      <c r="F44" s="16">
        <v>0</v>
      </c>
      <c r="G44" s="15">
        <f t="shared" si="2"/>
        <v>0.17708333333333329</v>
      </c>
      <c r="J44" s="27"/>
      <c r="K44" s="17"/>
      <c r="M44" s="57">
        <v>0.58333333333333337</v>
      </c>
      <c r="N44" s="57">
        <v>0.58333333333333337</v>
      </c>
      <c r="O44" s="57">
        <v>0.32291666666666669</v>
      </c>
      <c r="P44" s="57">
        <v>0</v>
      </c>
    </row>
    <row r="45" spans="1:16">
      <c r="A45" s="15">
        <v>0.44791666666666702</v>
      </c>
      <c r="B45" s="16">
        <v>1.0416666666666666E-2</v>
      </c>
      <c r="C45" s="15">
        <f t="shared" si="2"/>
        <v>0.41666666666666685</v>
      </c>
      <c r="D45" s="16">
        <v>0</v>
      </c>
      <c r="E45" s="15">
        <f t="shared" si="2"/>
        <v>0.15624999999999997</v>
      </c>
      <c r="F45" s="16">
        <v>0</v>
      </c>
      <c r="G45" s="15">
        <f t="shared" si="2"/>
        <v>0.17708333333333329</v>
      </c>
      <c r="J45" s="27"/>
      <c r="K45" s="17"/>
      <c r="M45" s="57">
        <v>0.59375</v>
      </c>
      <c r="N45" s="57">
        <v>0.59375</v>
      </c>
      <c r="O45" s="57">
        <v>0.32291666666666669</v>
      </c>
      <c r="P45" s="57">
        <v>0</v>
      </c>
    </row>
    <row r="46" spans="1:16">
      <c r="A46" s="15">
        <v>0.45833333333333298</v>
      </c>
      <c r="B46" s="16">
        <v>1.0416666666666666E-2</v>
      </c>
      <c r="C46" s="15">
        <f t="shared" si="2"/>
        <v>0.42708333333333354</v>
      </c>
      <c r="D46" s="16">
        <v>0</v>
      </c>
      <c r="E46" s="15">
        <f t="shared" si="2"/>
        <v>0.15624999999999997</v>
      </c>
      <c r="F46" s="16">
        <v>0</v>
      </c>
      <c r="G46" s="15">
        <f t="shared" si="2"/>
        <v>0.17708333333333329</v>
      </c>
      <c r="J46" s="27"/>
      <c r="K46" s="17"/>
      <c r="M46" s="57">
        <v>0.60416666666666663</v>
      </c>
      <c r="N46" s="57">
        <v>0.60416666666666663</v>
      </c>
      <c r="O46" s="57">
        <v>0.32291666666666669</v>
      </c>
      <c r="P46" s="57">
        <v>0</v>
      </c>
    </row>
    <row r="47" spans="1:16">
      <c r="A47" s="15">
        <v>0.46875</v>
      </c>
      <c r="B47" s="16">
        <v>1.0416666666666666E-2</v>
      </c>
      <c r="C47" s="15">
        <f t="shared" si="2"/>
        <v>0.43750000000000022</v>
      </c>
      <c r="D47" s="16">
        <v>0</v>
      </c>
      <c r="E47" s="15">
        <f t="shared" si="2"/>
        <v>0.15624999999999997</v>
      </c>
      <c r="F47" s="16">
        <v>0</v>
      </c>
      <c r="G47" s="15">
        <f t="shared" si="2"/>
        <v>0.17708333333333329</v>
      </c>
      <c r="J47" s="27"/>
      <c r="K47" s="17"/>
      <c r="M47" s="57">
        <v>0.61458333333333337</v>
      </c>
      <c r="N47" s="57">
        <v>0.61458333333333337</v>
      </c>
      <c r="O47" s="57">
        <v>0.32291666666666669</v>
      </c>
      <c r="P47" s="57">
        <v>0</v>
      </c>
    </row>
    <row r="48" spans="1:16">
      <c r="A48" s="15">
        <v>0.47916666666666602</v>
      </c>
      <c r="B48" s="16">
        <v>1.0416666666666666E-2</v>
      </c>
      <c r="C48" s="15">
        <f t="shared" si="2"/>
        <v>0.44791666666666691</v>
      </c>
      <c r="D48" s="16">
        <v>0</v>
      </c>
      <c r="E48" s="15">
        <f t="shared" si="2"/>
        <v>0.15624999999999997</v>
      </c>
      <c r="F48" s="16">
        <v>0</v>
      </c>
      <c r="G48" s="15">
        <f t="shared" si="2"/>
        <v>0.17708333333333329</v>
      </c>
      <c r="J48" s="27"/>
      <c r="K48" s="17"/>
      <c r="M48" s="57">
        <v>0.625</v>
      </c>
      <c r="N48" s="57">
        <v>0.625</v>
      </c>
      <c r="O48" s="57">
        <v>0.32291666666666669</v>
      </c>
      <c r="P48" s="57">
        <v>0</v>
      </c>
    </row>
    <row r="49" spans="1:16">
      <c r="A49" s="15">
        <v>0.48958333333333298</v>
      </c>
      <c r="B49" s="16">
        <v>1.0416666666666666E-2</v>
      </c>
      <c r="C49" s="15">
        <f t="shared" si="2"/>
        <v>0.45833333333333359</v>
      </c>
      <c r="D49" s="16">
        <v>0</v>
      </c>
      <c r="E49" s="15">
        <f t="shared" si="2"/>
        <v>0.15624999999999997</v>
      </c>
      <c r="F49" s="16">
        <v>0</v>
      </c>
      <c r="G49" s="15">
        <f t="shared" si="2"/>
        <v>0.17708333333333329</v>
      </c>
      <c r="J49" s="27"/>
      <c r="K49" s="17"/>
      <c r="M49" s="57">
        <v>0.63541666666666663</v>
      </c>
      <c r="N49" s="57">
        <v>0.63541666666666663</v>
      </c>
      <c r="O49" s="57">
        <v>0.32291666666666669</v>
      </c>
      <c r="P49" s="57">
        <v>0</v>
      </c>
    </row>
    <row r="50" spans="1:16">
      <c r="A50" s="15">
        <v>0.5</v>
      </c>
      <c r="B50" s="16">
        <v>0</v>
      </c>
      <c r="C50" s="15">
        <f t="shared" si="2"/>
        <v>0.45833333333333359</v>
      </c>
      <c r="D50" s="16">
        <v>0</v>
      </c>
      <c r="E50" s="15">
        <f t="shared" si="2"/>
        <v>0.15624999999999997</v>
      </c>
      <c r="F50" s="16">
        <v>0</v>
      </c>
      <c r="G50" s="15">
        <f t="shared" si="2"/>
        <v>0.17708333333333329</v>
      </c>
      <c r="J50" s="27"/>
      <c r="K50" s="17"/>
      <c r="M50" s="57">
        <v>0.64583333333333337</v>
      </c>
      <c r="N50" s="57">
        <v>0.64583333333333337</v>
      </c>
      <c r="O50" s="57">
        <v>0.32291666666666669</v>
      </c>
      <c r="P50" s="57">
        <v>0</v>
      </c>
    </row>
    <row r="51" spans="1:16">
      <c r="A51" s="15">
        <v>0.51041666666666596</v>
      </c>
      <c r="B51" s="16">
        <v>0</v>
      </c>
      <c r="C51" s="15">
        <f t="shared" ref="C51:G66" si="3">B51+C50</f>
        <v>0.45833333333333359</v>
      </c>
      <c r="D51" s="16">
        <v>0</v>
      </c>
      <c r="E51" s="15">
        <f t="shared" si="3"/>
        <v>0.15624999999999997</v>
      </c>
      <c r="F51" s="16">
        <v>0</v>
      </c>
      <c r="G51" s="15">
        <f t="shared" si="3"/>
        <v>0.17708333333333329</v>
      </c>
      <c r="J51" s="27"/>
      <c r="K51" s="17"/>
      <c r="M51" s="57">
        <v>0.65625</v>
      </c>
      <c r="N51" s="57">
        <v>0.65625</v>
      </c>
      <c r="O51" s="57">
        <v>0.32291666666666669</v>
      </c>
      <c r="P51" s="57">
        <v>0</v>
      </c>
    </row>
    <row r="52" spans="1:16">
      <c r="A52" s="15">
        <v>0.52083333333333304</v>
      </c>
      <c r="B52" s="16">
        <v>0</v>
      </c>
      <c r="C52" s="15">
        <f t="shared" si="3"/>
        <v>0.45833333333333359</v>
      </c>
      <c r="D52" s="16">
        <v>0</v>
      </c>
      <c r="E52" s="15">
        <f t="shared" si="3"/>
        <v>0.15624999999999997</v>
      </c>
      <c r="F52" s="16">
        <v>0</v>
      </c>
      <c r="G52" s="15">
        <f t="shared" si="3"/>
        <v>0.17708333333333329</v>
      </c>
      <c r="J52" s="27"/>
      <c r="K52" s="17"/>
      <c r="M52" s="57">
        <v>0.66666666666666663</v>
      </c>
      <c r="N52" s="57">
        <v>0.66666666666666663</v>
      </c>
      <c r="O52" s="57">
        <v>0.32291666666666669</v>
      </c>
      <c r="P52" s="57">
        <v>0</v>
      </c>
    </row>
    <row r="53" spans="1:16">
      <c r="A53" s="15">
        <v>0.53125</v>
      </c>
      <c r="B53" s="16">
        <v>1.0416666666666666E-2</v>
      </c>
      <c r="C53" s="15">
        <f t="shared" si="3"/>
        <v>0.46875000000000028</v>
      </c>
      <c r="D53" s="16">
        <v>0</v>
      </c>
      <c r="E53" s="15">
        <f t="shared" si="3"/>
        <v>0.15624999999999997</v>
      </c>
      <c r="F53" s="16">
        <v>0</v>
      </c>
      <c r="G53" s="15">
        <f t="shared" si="3"/>
        <v>0.17708333333333329</v>
      </c>
      <c r="J53" s="27"/>
      <c r="K53" s="17"/>
      <c r="M53" s="57">
        <v>0.67708333333333337</v>
      </c>
      <c r="N53" s="57">
        <v>0.67708333333333337</v>
      </c>
      <c r="O53" s="57">
        <v>0.32291666666666669</v>
      </c>
      <c r="P53" s="57">
        <v>0</v>
      </c>
    </row>
    <row r="54" spans="1:16">
      <c r="A54" s="15">
        <v>0.54166666666666596</v>
      </c>
      <c r="B54" s="16">
        <v>1.0416666666666666E-2</v>
      </c>
      <c r="C54" s="15">
        <f t="shared" si="3"/>
        <v>0.47916666666666696</v>
      </c>
      <c r="D54" s="16">
        <v>0</v>
      </c>
      <c r="E54" s="15">
        <f t="shared" si="3"/>
        <v>0.15624999999999997</v>
      </c>
      <c r="F54" s="16">
        <v>0</v>
      </c>
      <c r="G54" s="15">
        <f t="shared" si="3"/>
        <v>0.17708333333333329</v>
      </c>
      <c r="J54" s="27"/>
      <c r="K54" s="17"/>
      <c r="M54" s="57">
        <v>0.6875</v>
      </c>
      <c r="N54" s="57">
        <v>0.6875</v>
      </c>
      <c r="O54" s="57">
        <v>0.32291666666666669</v>
      </c>
      <c r="P54" s="57">
        <v>0</v>
      </c>
    </row>
    <row r="55" spans="1:16">
      <c r="A55" s="15">
        <v>0.55208333333333304</v>
      </c>
      <c r="B55" s="16">
        <v>1.0416666666666666E-2</v>
      </c>
      <c r="C55" s="15">
        <f t="shared" si="3"/>
        <v>0.48958333333333365</v>
      </c>
      <c r="D55" s="16">
        <v>0</v>
      </c>
      <c r="E55" s="15">
        <f t="shared" si="3"/>
        <v>0.15624999999999997</v>
      </c>
      <c r="F55" s="16">
        <v>0</v>
      </c>
      <c r="G55" s="15">
        <f t="shared" si="3"/>
        <v>0.17708333333333329</v>
      </c>
      <c r="J55" s="27"/>
      <c r="K55" s="17"/>
      <c r="M55" s="57">
        <v>0.69791666666666663</v>
      </c>
      <c r="N55" s="57">
        <v>0.69791666666666663</v>
      </c>
      <c r="O55" s="57">
        <v>0.32291666666666669</v>
      </c>
      <c r="P55" s="57">
        <v>0</v>
      </c>
    </row>
    <row r="56" spans="1:16">
      <c r="A56" s="15">
        <v>0.562499999999999</v>
      </c>
      <c r="B56" s="16">
        <v>1.0416666666666666E-2</v>
      </c>
      <c r="C56" s="15">
        <f t="shared" si="3"/>
        <v>0.50000000000000033</v>
      </c>
      <c r="D56" s="16">
        <v>0</v>
      </c>
      <c r="E56" s="15">
        <f t="shared" si="3"/>
        <v>0.15624999999999997</v>
      </c>
      <c r="F56" s="16">
        <v>0</v>
      </c>
      <c r="G56" s="15">
        <f t="shared" si="3"/>
        <v>0.17708333333333329</v>
      </c>
      <c r="J56" s="27"/>
      <c r="K56" s="17"/>
      <c r="M56" s="57">
        <v>0.70833333333333337</v>
      </c>
      <c r="N56" s="57">
        <v>0.70833333333333337</v>
      </c>
      <c r="O56" s="57">
        <v>0.32291666666666669</v>
      </c>
      <c r="P56" s="57">
        <v>0</v>
      </c>
    </row>
    <row r="57" spans="1:16">
      <c r="A57" s="15">
        <v>0.57291666666666596</v>
      </c>
      <c r="B57" s="16">
        <v>1.0416666666666666E-2</v>
      </c>
      <c r="C57" s="15">
        <f t="shared" si="3"/>
        <v>0.51041666666666696</v>
      </c>
      <c r="D57" s="16">
        <v>0</v>
      </c>
      <c r="E57" s="15">
        <f t="shared" si="3"/>
        <v>0.15624999999999997</v>
      </c>
      <c r="F57" s="16">
        <v>0</v>
      </c>
      <c r="G57" s="15">
        <f t="shared" si="3"/>
        <v>0.17708333333333329</v>
      </c>
      <c r="J57" s="27"/>
      <c r="K57" s="17"/>
      <c r="M57" s="57">
        <v>0.71875</v>
      </c>
      <c r="N57" s="57">
        <v>0.71875</v>
      </c>
      <c r="O57" s="57">
        <v>0.32291666666666669</v>
      </c>
      <c r="P57" s="57">
        <v>0</v>
      </c>
    </row>
    <row r="58" spans="1:16">
      <c r="A58" s="15">
        <v>0.58333333333333304</v>
      </c>
      <c r="B58" s="16">
        <v>1.0416666666666666E-2</v>
      </c>
      <c r="C58" s="15">
        <f t="shared" si="3"/>
        <v>0.52083333333333359</v>
      </c>
      <c r="D58" s="16">
        <v>0</v>
      </c>
      <c r="E58" s="15">
        <f t="shared" si="3"/>
        <v>0.15624999999999997</v>
      </c>
      <c r="F58" s="16">
        <v>0</v>
      </c>
      <c r="G58" s="15">
        <f t="shared" si="3"/>
        <v>0.17708333333333329</v>
      </c>
      <c r="J58" s="27"/>
      <c r="K58" s="17"/>
      <c r="M58" s="57">
        <v>0.72916666666666663</v>
      </c>
      <c r="N58" s="57">
        <v>0.72916666666666663</v>
      </c>
      <c r="O58" s="57">
        <v>0.32291666666666669</v>
      </c>
      <c r="P58" s="57">
        <v>0</v>
      </c>
    </row>
    <row r="59" spans="1:16">
      <c r="A59" s="15">
        <v>0.593749999999999</v>
      </c>
      <c r="B59" s="16">
        <v>1.0416666666666666E-2</v>
      </c>
      <c r="C59" s="15">
        <f t="shared" si="3"/>
        <v>0.53125000000000022</v>
      </c>
      <c r="D59" s="16">
        <v>0</v>
      </c>
      <c r="E59" s="15">
        <f t="shared" si="3"/>
        <v>0.15624999999999997</v>
      </c>
      <c r="F59" s="16">
        <v>0</v>
      </c>
      <c r="G59" s="15">
        <f t="shared" si="3"/>
        <v>0.17708333333333329</v>
      </c>
      <c r="J59" s="27"/>
      <c r="K59" s="17"/>
      <c r="M59" s="57">
        <v>0.73958333333333337</v>
      </c>
      <c r="N59" s="57">
        <v>0.72916666666666663</v>
      </c>
      <c r="O59" s="57">
        <v>0.32291666666666669</v>
      </c>
      <c r="P59" s="57">
        <v>0</v>
      </c>
    </row>
    <row r="60" spans="1:16">
      <c r="A60" s="15">
        <v>0.60416666666666596</v>
      </c>
      <c r="B60" s="16">
        <v>1.0416666666666666E-2</v>
      </c>
      <c r="C60" s="15">
        <f t="shared" si="3"/>
        <v>0.54166666666666685</v>
      </c>
      <c r="D60" s="16">
        <v>0</v>
      </c>
      <c r="E60" s="15">
        <f t="shared" si="3"/>
        <v>0.15624999999999997</v>
      </c>
      <c r="F60" s="16">
        <v>0</v>
      </c>
      <c r="G60" s="15">
        <f t="shared" si="3"/>
        <v>0.17708333333333329</v>
      </c>
      <c r="J60" s="27"/>
      <c r="K60" s="17"/>
      <c r="M60" s="57">
        <v>0.75</v>
      </c>
      <c r="N60" s="57">
        <v>0.72916666666666663</v>
      </c>
      <c r="O60" s="57">
        <v>0.33333333333333331</v>
      </c>
      <c r="P60" s="57">
        <v>0</v>
      </c>
    </row>
    <row r="61" spans="1:16">
      <c r="A61" s="15">
        <v>0.61458333333333304</v>
      </c>
      <c r="B61" s="16">
        <v>1.0416666666666666E-2</v>
      </c>
      <c r="C61" s="15">
        <f t="shared" si="3"/>
        <v>0.55208333333333348</v>
      </c>
      <c r="D61" s="16">
        <v>0</v>
      </c>
      <c r="E61" s="15">
        <f t="shared" si="3"/>
        <v>0.15624999999999997</v>
      </c>
      <c r="F61" s="16">
        <v>0</v>
      </c>
      <c r="G61" s="15">
        <f t="shared" si="3"/>
        <v>0.17708333333333329</v>
      </c>
      <c r="J61" s="27"/>
      <c r="K61" s="17"/>
      <c r="M61" s="57">
        <v>0.76041666666666663</v>
      </c>
      <c r="N61" s="57">
        <v>0.72916666666666663</v>
      </c>
      <c r="O61" s="57">
        <v>0.34375</v>
      </c>
      <c r="P61" s="57">
        <v>0</v>
      </c>
    </row>
    <row r="62" spans="1:16">
      <c r="A62" s="15">
        <v>0.624999999999999</v>
      </c>
      <c r="B62" s="16">
        <v>1.0416666666666666E-2</v>
      </c>
      <c r="C62" s="15">
        <f t="shared" si="3"/>
        <v>0.56250000000000011</v>
      </c>
      <c r="D62" s="16">
        <v>0</v>
      </c>
      <c r="E62" s="15">
        <f t="shared" si="3"/>
        <v>0.15624999999999997</v>
      </c>
      <c r="F62" s="16">
        <v>0</v>
      </c>
      <c r="G62" s="15">
        <f t="shared" si="3"/>
        <v>0.17708333333333329</v>
      </c>
      <c r="J62" s="27"/>
      <c r="K62" s="17"/>
      <c r="M62" s="57">
        <v>0.77083333333333337</v>
      </c>
      <c r="N62" s="57">
        <v>0.72916666666666663</v>
      </c>
      <c r="O62" s="57">
        <v>0.35416666666666669</v>
      </c>
      <c r="P62" s="57">
        <v>0</v>
      </c>
    </row>
    <row r="63" spans="1:16">
      <c r="A63" s="15">
        <v>0.63541666666666596</v>
      </c>
      <c r="B63" s="16">
        <v>1.0416666666666666E-2</v>
      </c>
      <c r="C63" s="15">
        <f t="shared" si="3"/>
        <v>0.57291666666666674</v>
      </c>
      <c r="D63" s="16">
        <v>0</v>
      </c>
      <c r="E63" s="15">
        <f t="shared" si="3"/>
        <v>0.15624999999999997</v>
      </c>
      <c r="F63" s="16">
        <v>0</v>
      </c>
      <c r="G63" s="15">
        <f t="shared" si="3"/>
        <v>0.17708333333333329</v>
      </c>
      <c r="J63" s="27"/>
      <c r="K63" s="17"/>
      <c r="M63" s="57">
        <v>0.78125</v>
      </c>
      <c r="N63" s="57">
        <v>0.78125</v>
      </c>
      <c r="O63" s="57">
        <v>0.36458333333333331</v>
      </c>
      <c r="P63" s="57">
        <v>0</v>
      </c>
    </row>
    <row r="64" spans="1:16">
      <c r="A64" s="15">
        <v>0.64583333333333304</v>
      </c>
      <c r="B64" s="16">
        <v>1.0416666666666666E-2</v>
      </c>
      <c r="C64" s="15">
        <f t="shared" si="3"/>
        <v>0.58333333333333337</v>
      </c>
      <c r="D64" s="16">
        <v>0</v>
      </c>
      <c r="E64" s="15">
        <f t="shared" si="3"/>
        <v>0.15624999999999997</v>
      </c>
      <c r="F64" s="16">
        <v>0</v>
      </c>
      <c r="G64" s="15">
        <f t="shared" si="3"/>
        <v>0.17708333333333329</v>
      </c>
      <c r="J64" s="27"/>
      <c r="K64" s="17"/>
      <c r="M64" s="57">
        <v>0.79166666666666663</v>
      </c>
      <c r="N64" s="57">
        <v>0.78125</v>
      </c>
      <c r="O64" s="57">
        <v>0.375</v>
      </c>
      <c r="P64" s="57">
        <v>0</v>
      </c>
    </row>
    <row r="65" spans="1:16">
      <c r="A65" s="15">
        <v>0.65625</v>
      </c>
      <c r="B65" s="16">
        <v>1.0416666666666666E-2</v>
      </c>
      <c r="C65" s="15">
        <f t="shared" si="3"/>
        <v>0.59375</v>
      </c>
      <c r="D65" s="16">
        <v>0</v>
      </c>
      <c r="E65" s="15">
        <f t="shared" si="3"/>
        <v>0.15624999999999997</v>
      </c>
      <c r="F65" s="16">
        <v>0</v>
      </c>
      <c r="G65" s="15">
        <f t="shared" si="3"/>
        <v>0.17708333333333329</v>
      </c>
      <c r="J65" s="27"/>
      <c r="K65" s="17"/>
      <c r="M65" s="57">
        <v>0.80208333333333337</v>
      </c>
      <c r="N65" s="57">
        <v>0.78125</v>
      </c>
      <c r="O65" s="57">
        <v>0.38541666666666669</v>
      </c>
      <c r="P65" s="57">
        <v>0</v>
      </c>
    </row>
    <row r="66" spans="1:16">
      <c r="A66" s="15">
        <v>0.66666666666666696</v>
      </c>
      <c r="B66" s="16">
        <v>1.0416666666666666E-2</v>
      </c>
      <c r="C66" s="15">
        <f t="shared" si="3"/>
        <v>0.60416666666666663</v>
      </c>
      <c r="D66" s="16">
        <v>0</v>
      </c>
      <c r="E66" s="15">
        <f t="shared" si="3"/>
        <v>0.15624999999999997</v>
      </c>
      <c r="F66" s="16">
        <v>0</v>
      </c>
      <c r="G66" s="15">
        <f t="shared" si="3"/>
        <v>0.17708333333333329</v>
      </c>
      <c r="J66" s="27"/>
      <c r="K66" s="17"/>
      <c r="M66" s="57">
        <v>0.8125</v>
      </c>
      <c r="N66" s="57">
        <v>0.78125</v>
      </c>
      <c r="O66" s="57">
        <v>0.39583333333333331</v>
      </c>
      <c r="P66" s="57">
        <v>0</v>
      </c>
    </row>
    <row r="67" spans="1:16">
      <c r="A67" s="15">
        <v>0.67708333333333304</v>
      </c>
      <c r="B67" s="16">
        <v>1.0416666666666666E-2</v>
      </c>
      <c r="C67" s="15">
        <f t="shared" ref="C67:G82" si="4">B67+C66</f>
        <v>0.61458333333333326</v>
      </c>
      <c r="D67" s="16">
        <v>0</v>
      </c>
      <c r="E67" s="15">
        <f t="shared" si="4"/>
        <v>0.15624999999999997</v>
      </c>
      <c r="F67" s="16">
        <v>0</v>
      </c>
      <c r="G67" s="15">
        <f t="shared" si="4"/>
        <v>0.17708333333333329</v>
      </c>
      <c r="J67" s="27"/>
      <c r="K67" s="17"/>
      <c r="M67" s="57">
        <v>0.82291666666666663</v>
      </c>
      <c r="N67" s="57">
        <v>0.82291666666666663</v>
      </c>
      <c r="O67" s="57">
        <v>0.40625</v>
      </c>
      <c r="P67" s="57">
        <v>0</v>
      </c>
    </row>
    <row r="68" spans="1:16">
      <c r="A68" s="15">
        <v>0.6875</v>
      </c>
      <c r="B68" s="16">
        <v>1.0416666666666666E-2</v>
      </c>
      <c r="C68" s="15">
        <f t="shared" si="4"/>
        <v>0.62499999999999989</v>
      </c>
      <c r="D68" s="16">
        <v>0</v>
      </c>
      <c r="E68" s="15">
        <f t="shared" si="4"/>
        <v>0.15624999999999997</v>
      </c>
      <c r="F68" s="16">
        <v>0</v>
      </c>
      <c r="G68" s="15">
        <f t="shared" si="4"/>
        <v>0.17708333333333329</v>
      </c>
      <c r="J68" s="27"/>
      <c r="K68" s="17"/>
      <c r="M68" s="57">
        <v>0.83333333333333337</v>
      </c>
      <c r="N68" s="57">
        <v>0.82291666666666663</v>
      </c>
      <c r="O68" s="57">
        <v>0.41666666666666669</v>
      </c>
      <c r="P68" s="57">
        <v>0</v>
      </c>
    </row>
    <row r="69" spans="1:16">
      <c r="A69" s="15">
        <v>0.69791666666666696</v>
      </c>
      <c r="B69" s="16">
        <v>1.0416666666666666E-2</v>
      </c>
      <c r="C69" s="15">
        <f t="shared" si="4"/>
        <v>0.63541666666666652</v>
      </c>
      <c r="D69" s="16">
        <v>0</v>
      </c>
      <c r="E69" s="15">
        <f t="shared" si="4"/>
        <v>0.15624999999999997</v>
      </c>
      <c r="F69" s="16">
        <v>0</v>
      </c>
      <c r="G69" s="15">
        <f t="shared" si="4"/>
        <v>0.17708333333333329</v>
      </c>
      <c r="J69" s="27"/>
      <c r="K69" s="17"/>
      <c r="M69" s="57">
        <v>0.84375</v>
      </c>
      <c r="N69" s="57">
        <v>0.82291666666666663</v>
      </c>
      <c r="O69" s="57">
        <v>0.42708333333333331</v>
      </c>
      <c r="P69" s="57">
        <v>0</v>
      </c>
    </row>
    <row r="70" spans="1:16">
      <c r="A70" s="15">
        <v>0.70833333333333304</v>
      </c>
      <c r="B70" s="16">
        <v>1.0416666666666666E-2</v>
      </c>
      <c r="C70" s="15">
        <f t="shared" si="4"/>
        <v>0.64583333333333315</v>
      </c>
      <c r="D70" s="16">
        <v>0</v>
      </c>
      <c r="E70" s="15">
        <f t="shared" si="4"/>
        <v>0.15624999999999997</v>
      </c>
      <c r="F70" s="16">
        <v>0</v>
      </c>
      <c r="G70" s="15">
        <f t="shared" si="4"/>
        <v>0.17708333333333329</v>
      </c>
      <c r="J70" s="27"/>
      <c r="K70" s="17"/>
      <c r="M70" s="57">
        <v>0.85416666666666663</v>
      </c>
      <c r="N70" s="57">
        <v>0.82291666666666663</v>
      </c>
      <c r="O70" s="57">
        <v>0.4375</v>
      </c>
      <c r="P70" s="57">
        <v>0</v>
      </c>
    </row>
    <row r="71" spans="1:16">
      <c r="A71" s="15">
        <v>0.71875</v>
      </c>
      <c r="B71" s="16">
        <v>1.0416666666666666E-2</v>
      </c>
      <c r="C71" s="15">
        <f t="shared" si="4"/>
        <v>0.65624999999999978</v>
      </c>
      <c r="D71" s="16">
        <v>0</v>
      </c>
      <c r="E71" s="15">
        <f t="shared" si="4"/>
        <v>0.15624999999999997</v>
      </c>
      <c r="F71" s="16">
        <v>0</v>
      </c>
      <c r="G71" s="15">
        <f t="shared" si="4"/>
        <v>0.17708333333333329</v>
      </c>
      <c r="J71" s="27"/>
      <c r="K71" s="17"/>
      <c r="M71" s="57">
        <v>0.86458333333333337</v>
      </c>
      <c r="N71" s="57">
        <v>0.82291666666666663</v>
      </c>
      <c r="O71" s="57">
        <v>0.44791666666666669</v>
      </c>
      <c r="P71" s="57">
        <v>0</v>
      </c>
    </row>
    <row r="72" spans="1:16">
      <c r="A72" s="15">
        <v>0.72916666666666596</v>
      </c>
      <c r="B72" s="16">
        <v>0</v>
      </c>
      <c r="C72" s="15">
        <f t="shared" si="4"/>
        <v>0.65624999999999978</v>
      </c>
      <c r="D72" s="16">
        <v>0</v>
      </c>
      <c r="E72" s="15">
        <f t="shared" si="4"/>
        <v>0.15624999999999997</v>
      </c>
      <c r="F72" s="16">
        <v>0</v>
      </c>
      <c r="G72" s="15">
        <f t="shared" si="4"/>
        <v>0.17708333333333329</v>
      </c>
      <c r="J72" s="27"/>
      <c r="K72" s="17"/>
      <c r="M72" s="57">
        <v>0.875</v>
      </c>
      <c r="N72" s="57">
        <v>0.875</v>
      </c>
      <c r="O72" s="57">
        <v>0.45833333333333331</v>
      </c>
      <c r="P72" s="57">
        <v>0</v>
      </c>
    </row>
    <row r="73" spans="1:16">
      <c r="A73" s="15">
        <v>0.73958333333333104</v>
      </c>
      <c r="B73" s="16">
        <v>1.0416666666666666E-2</v>
      </c>
      <c r="C73" s="15">
        <f t="shared" si="4"/>
        <v>0.66666666666666641</v>
      </c>
      <c r="D73" s="16">
        <v>1.0416666666666666E-2</v>
      </c>
      <c r="E73" s="15">
        <f t="shared" si="4"/>
        <v>0.16666666666666663</v>
      </c>
      <c r="F73" s="16">
        <v>0</v>
      </c>
      <c r="G73" s="15">
        <f t="shared" si="4"/>
        <v>0.17708333333333329</v>
      </c>
      <c r="J73" s="27"/>
      <c r="K73" s="17"/>
      <c r="M73" s="57">
        <v>0.88541666666666663</v>
      </c>
      <c r="N73" s="57">
        <v>0.875</v>
      </c>
      <c r="O73" s="57">
        <v>0.46875</v>
      </c>
      <c r="P73" s="57">
        <v>0</v>
      </c>
    </row>
    <row r="74" spans="1:16">
      <c r="A74" s="15">
        <v>0.749999999999997</v>
      </c>
      <c r="B74" s="16">
        <v>1.0416666666666666E-2</v>
      </c>
      <c r="C74" s="15">
        <f t="shared" si="4"/>
        <v>0.67708333333333304</v>
      </c>
      <c r="D74" s="16">
        <v>1.0416666666666666E-2</v>
      </c>
      <c r="E74" s="15">
        <f t="shared" si="4"/>
        <v>0.17708333333333329</v>
      </c>
      <c r="F74" s="16">
        <v>0</v>
      </c>
      <c r="G74" s="15">
        <f t="shared" si="4"/>
        <v>0.17708333333333329</v>
      </c>
      <c r="J74" s="27"/>
      <c r="K74" s="17"/>
      <c r="M74" s="57">
        <v>0.89583333333333337</v>
      </c>
      <c r="N74" s="57">
        <v>0.875</v>
      </c>
      <c r="O74" s="57">
        <v>0.47916666666666669</v>
      </c>
      <c r="P74" s="57">
        <v>0</v>
      </c>
    </row>
    <row r="75" spans="1:16">
      <c r="A75" s="15">
        <v>0.76041666666666297</v>
      </c>
      <c r="B75" s="16">
        <v>1.0416666666666666E-2</v>
      </c>
      <c r="C75" s="15">
        <f t="shared" si="4"/>
        <v>0.68749999999999967</v>
      </c>
      <c r="D75" s="16">
        <v>1.0416666666666666E-2</v>
      </c>
      <c r="E75" s="15">
        <f t="shared" si="4"/>
        <v>0.18749999999999994</v>
      </c>
      <c r="F75" s="16">
        <v>0</v>
      </c>
      <c r="G75" s="15">
        <f t="shared" si="4"/>
        <v>0.17708333333333329</v>
      </c>
      <c r="J75" s="27"/>
      <c r="K75" s="17"/>
      <c r="M75" s="57">
        <v>0.90625</v>
      </c>
      <c r="N75" s="57">
        <v>0.875</v>
      </c>
      <c r="O75" s="57">
        <v>0.48958333333333331</v>
      </c>
      <c r="P75" s="57">
        <v>0</v>
      </c>
    </row>
    <row r="76" spans="1:16">
      <c r="A76" s="15">
        <v>0.77083333333332904</v>
      </c>
      <c r="B76" s="16">
        <v>1.0416666666666666E-2</v>
      </c>
      <c r="C76" s="15">
        <f t="shared" si="4"/>
        <v>0.6979166666666663</v>
      </c>
      <c r="D76" s="16">
        <v>1.0416666666666666E-2</v>
      </c>
      <c r="E76" s="15">
        <f t="shared" si="4"/>
        <v>0.1979166666666666</v>
      </c>
      <c r="F76" s="16">
        <v>0</v>
      </c>
      <c r="G76" s="15">
        <f t="shared" si="4"/>
        <v>0.17708333333333329</v>
      </c>
      <c r="J76" s="27"/>
      <c r="K76" s="17"/>
      <c r="M76" s="57">
        <v>0.91666666666666663</v>
      </c>
      <c r="N76" s="57">
        <v>0.91666666666666663</v>
      </c>
      <c r="O76" s="57">
        <v>0.5</v>
      </c>
      <c r="P76" s="57">
        <v>0</v>
      </c>
    </row>
    <row r="77" spans="1:16">
      <c r="A77" s="15">
        <v>0.781249999999996</v>
      </c>
      <c r="B77" s="16">
        <v>1.0416666666666666E-2</v>
      </c>
      <c r="C77" s="15">
        <f t="shared" si="4"/>
        <v>0.70833333333333293</v>
      </c>
      <c r="D77" s="16">
        <v>1.0416666666666666E-2</v>
      </c>
      <c r="E77" s="15">
        <f t="shared" si="4"/>
        <v>0.20833333333333326</v>
      </c>
      <c r="F77" s="16">
        <v>0</v>
      </c>
      <c r="G77" s="15">
        <f t="shared" si="4"/>
        <v>0.17708333333333329</v>
      </c>
      <c r="J77" s="27"/>
      <c r="K77" s="17"/>
      <c r="M77" s="57">
        <v>0.92708333333333337</v>
      </c>
      <c r="N77" s="57">
        <v>0.91666666666666663</v>
      </c>
      <c r="O77" s="57">
        <v>0</v>
      </c>
      <c r="P77" s="57">
        <v>0</v>
      </c>
    </row>
    <row r="78" spans="1:16">
      <c r="A78" s="15">
        <v>0.79166666666666197</v>
      </c>
      <c r="B78" s="16">
        <v>1.0416666666666666E-2</v>
      </c>
      <c r="C78" s="15">
        <f t="shared" si="4"/>
        <v>0.71874999999999956</v>
      </c>
      <c r="D78" s="16">
        <v>1.0416666666666666E-2</v>
      </c>
      <c r="E78" s="15">
        <f t="shared" si="4"/>
        <v>0.21874999999999992</v>
      </c>
      <c r="F78" s="16">
        <v>0</v>
      </c>
      <c r="G78" s="15">
        <f t="shared" si="4"/>
        <v>0.17708333333333329</v>
      </c>
      <c r="J78" s="27"/>
      <c r="K78" s="17"/>
      <c r="M78" s="57">
        <v>0.9375</v>
      </c>
      <c r="N78" s="57">
        <v>0.91666666666666663</v>
      </c>
      <c r="O78" s="57">
        <v>0</v>
      </c>
      <c r="P78" s="57">
        <v>0</v>
      </c>
    </row>
    <row r="79" spans="1:16">
      <c r="A79" s="15">
        <v>0.80208333333332804</v>
      </c>
      <c r="B79" s="16">
        <v>1.0416666666666666E-2</v>
      </c>
      <c r="C79" s="15">
        <f t="shared" si="4"/>
        <v>0.72916666666666619</v>
      </c>
      <c r="D79" s="16">
        <v>1.0416666666666666E-2</v>
      </c>
      <c r="E79" s="15">
        <f t="shared" si="4"/>
        <v>0.22916666666666657</v>
      </c>
      <c r="F79" s="16">
        <v>0</v>
      </c>
      <c r="G79" s="15">
        <f t="shared" si="4"/>
        <v>0.17708333333333329</v>
      </c>
      <c r="J79" s="27"/>
      <c r="K79" s="17"/>
      <c r="M79" s="57">
        <v>0.94791666666666663</v>
      </c>
      <c r="N79" s="57">
        <v>0.91666666666666663</v>
      </c>
      <c r="O79" s="57">
        <v>0</v>
      </c>
      <c r="P79" s="57">
        <v>0</v>
      </c>
    </row>
    <row r="80" spans="1:16">
      <c r="A80" s="15">
        <v>0.812499999999994</v>
      </c>
      <c r="B80" s="16">
        <v>1.0416666666666666E-2</v>
      </c>
      <c r="C80" s="15">
        <f t="shared" si="4"/>
        <v>0.73958333333333282</v>
      </c>
      <c r="D80" s="16">
        <v>1.0416666666666666E-2</v>
      </c>
      <c r="E80" s="15">
        <f t="shared" si="4"/>
        <v>0.23958333333333323</v>
      </c>
      <c r="F80" s="16">
        <v>0</v>
      </c>
      <c r="G80" s="15">
        <f t="shared" si="4"/>
        <v>0.17708333333333329</v>
      </c>
      <c r="J80" s="27"/>
      <c r="K80" s="17"/>
      <c r="M80" s="57">
        <v>0.95833333333333337</v>
      </c>
      <c r="N80" s="57">
        <v>0.91666666666666663</v>
      </c>
      <c r="O80" s="57">
        <v>0</v>
      </c>
      <c r="P80" s="57">
        <v>0</v>
      </c>
    </row>
    <row r="81" spans="1:16">
      <c r="A81" s="15">
        <v>0.82291666666665997</v>
      </c>
      <c r="B81" s="16">
        <v>0</v>
      </c>
      <c r="C81" s="15">
        <f t="shared" si="4"/>
        <v>0.73958333333333282</v>
      </c>
      <c r="D81" s="16">
        <v>0</v>
      </c>
      <c r="E81" s="15">
        <f t="shared" si="4"/>
        <v>0.23958333333333323</v>
      </c>
      <c r="F81" s="16">
        <v>0</v>
      </c>
      <c r="G81" s="15">
        <f t="shared" si="4"/>
        <v>0.17708333333333329</v>
      </c>
      <c r="J81" s="27"/>
      <c r="K81" s="17"/>
      <c r="M81" s="57">
        <v>0.96875</v>
      </c>
      <c r="N81" s="57">
        <v>0.96875</v>
      </c>
      <c r="O81" s="57">
        <v>0</v>
      </c>
      <c r="P81" s="57">
        <v>0</v>
      </c>
    </row>
    <row r="82" spans="1:16">
      <c r="A82" s="15">
        <v>0.83333333333332604</v>
      </c>
      <c r="B82" s="16">
        <v>1.0416666666666666E-2</v>
      </c>
      <c r="C82" s="15">
        <f t="shared" si="4"/>
        <v>0.74999999999999944</v>
      </c>
      <c r="D82" s="16">
        <v>1.0416666666666666E-2</v>
      </c>
      <c r="E82" s="15">
        <f t="shared" si="4"/>
        <v>0.24999999999999989</v>
      </c>
      <c r="F82" s="16">
        <v>0</v>
      </c>
      <c r="G82" s="15">
        <f t="shared" si="4"/>
        <v>0.17708333333333329</v>
      </c>
      <c r="J82" s="27"/>
      <c r="K82" s="17"/>
      <c r="M82" s="57">
        <v>0.97916666666666663</v>
      </c>
      <c r="N82" s="57">
        <v>0.96875</v>
      </c>
      <c r="O82" s="57">
        <v>0</v>
      </c>
      <c r="P82" s="57">
        <v>0</v>
      </c>
    </row>
    <row r="83" spans="1:16">
      <c r="A83" s="15">
        <v>0.84374999999999201</v>
      </c>
      <c r="B83" s="16">
        <v>1.0416666666666666E-2</v>
      </c>
      <c r="C83" s="15">
        <f t="shared" ref="C83:G98" si="5">B83+C82</f>
        <v>0.76041666666666607</v>
      </c>
      <c r="D83" s="16">
        <v>1.0416666666666666E-2</v>
      </c>
      <c r="E83" s="15">
        <f t="shared" si="5"/>
        <v>0.26041666666666657</v>
      </c>
      <c r="F83" s="16">
        <v>0</v>
      </c>
      <c r="G83" s="15">
        <f t="shared" si="5"/>
        <v>0.17708333333333329</v>
      </c>
      <c r="J83" s="27"/>
      <c r="K83" s="17"/>
      <c r="M83" s="57">
        <v>0.98958333333333337</v>
      </c>
      <c r="N83" s="57">
        <v>0.96875</v>
      </c>
      <c r="O83" s="57">
        <v>0</v>
      </c>
      <c r="P83" s="57">
        <v>0</v>
      </c>
    </row>
    <row r="84" spans="1:16">
      <c r="A84" s="15">
        <v>0.85416666666665797</v>
      </c>
      <c r="B84" s="16">
        <v>1.0416666666666666E-2</v>
      </c>
      <c r="C84" s="15">
        <f t="shared" si="5"/>
        <v>0.7708333333333327</v>
      </c>
      <c r="D84" s="16">
        <v>1.0416666666666666E-2</v>
      </c>
      <c r="E84" s="15">
        <f t="shared" si="5"/>
        <v>0.27083333333333326</v>
      </c>
      <c r="F84" s="16">
        <v>0</v>
      </c>
      <c r="G84" s="15">
        <f t="shared" si="5"/>
        <v>0.17708333333333329</v>
      </c>
      <c r="J84" s="27"/>
      <c r="K84" s="17"/>
      <c r="M84" s="57">
        <v>1</v>
      </c>
      <c r="N84" s="57">
        <v>0.96875</v>
      </c>
      <c r="O84" s="57">
        <v>0</v>
      </c>
      <c r="P84" s="57">
        <v>0</v>
      </c>
    </row>
    <row r="85" spans="1:16">
      <c r="A85" s="15">
        <v>0.86458333333332305</v>
      </c>
      <c r="B85" s="16">
        <v>1.0416666666666666E-2</v>
      </c>
      <c r="C85" s="15">
        <f t="shared" si="5"/>
        <v>0.78124999999999933</v>
      </c>
      <c r="D85" s="16">
        <v>1.0416666666666666E-2</v>
      </c>
      <c r="E85" s="15">
        <f t="shared" si="5"/>
        <v>0.28124999999999994</v>
      </c>
      <c r="F85" s="16">
        <v>0</v>
      </c>
      <c r="G85" s="15">
        <f t="shared" si="5"/>
        <v>0.17708333333333329</v>
      </c>
      <c r="J85" s="27"/>
      <c r="K85" s="17"/>
      <c r="M85" s="57">
        <v>1.0104166666666667</v>
      </c>
      <c r="N85" s="57">
        <v>1.0104166666666667</v>
      </c>
      <c r="O85" s="57">
        <v>0</v>
      </c>
      <c r="P85" s="57">
        <v>0</v>
      </c>
    </row>
    <row r="86" spans="1:16">
      <c r="A86" s="15">
        <v>0.87499999999998901</v>
      </c>
      <c r="B86" s="16">
        <v>1.0416666666666666E-2</v>
      </c>
      <c r="C86" s="15">
        <f t="shared" si="5"/>
        <v>0.79166666666666596</v>
      </c>
      <c r="D86" s="16">
        <v>1.0416666666666666E-2</v>
      </c>
      <c r="E86" s="15">
        <f t="shared" si="5"/>
        <v>0.29166666666666663</v>
      </c>
      <c r="F86" s="16">
        <v>0</v>
      </c>
      <c r="G86" s="15">
        <f t="shared" si="5"/>
        <v>0.17708333333333329</v>
      </c>
      <c r="J86" s="27"/>
      <c r="K86" s="17"/>
      <c r="M86" s="57">
        <v>1.0208333333333333</v>
      </c>
      <c r="N86" s="57">
        <v>1.0104166666666667</v>
      </c>
      <c r="O86" s="57">
        <v>0</v>
      </c>
      <c r="P86" s="57">
        <v>0</v>
      </c>
    </row>
    <row r="87" spans="1:16">
      <c r="A87" s="15">
        <v>0.88541666666665497</v>
      </c>
      <c r="B87" s="16">
        <v>1.0416666666666666E-2</v>
      </c>
      <c r="C87" s="15">
        <f t="shared" si="5"/>
        <v>0.80208333333333259</v>
      </c>
      <c r="D87" s="16">
        <v>1.0416666666666666E-2</v>
      </c>
      <c r="E87" s="15">
        <f t="shared" si="5"/>
        <v>0.30208333333333331</v>
      </c>
      <c r="F87" s="16">
        <v>0</v>
      </c>
      <c r="G87" s="15">
        <f t="shared" si="5"/>
        <v>0.17708333333333329</v>
      </c>
      <c r="J87" s="27"/>
      <c r="K87" s="17"/>
      <c r="M87" s="57">
        <v>1.03125</v>
      </c>
      <c r="N87" s="57">
        <v>1.0104166666666667</v>
      </c>
      <c r="O87" s="57">
        <v>0</v>
      </c>
      <c r="P87" s="57">
        <v>0</v>
      </c>
    </row>
    <row r="88" spans="1:16">
      <c r="A88" s="15">
        <v>0.89583333333332105</v>
      </c>
      <c r="B88" s="16">
        <v>1.0416666666666666E-2</v>
      </c>
      <c r="C88" s="15">
        <f t="shared" si="5"/>
        <v>0.81249999999999922</v>
      </c>
      <c r="D88" s="16">
        <v>1.0416666666666666E-2</v>
      </c>
      <c r="E88" s="15">
        <f t="shared" si="5"/>
        <v>0.3125</v>
      </c>
      <c r="F88" s="16">
        <v>0</v>
      </c>
      <c r="G88" s="15">
        <f t="shared" si="5"/>
        <v>0.17708333333333329</v>
      </c>
      <c r="J88" s="27"/>
      <c r="K88" s="17"/>
      <c r="M88" s="57">
        <v>1.0416666666666667</v>
      </c>
      <c r="N88" s="57">
        <v>1.0104166666666667</v>
      </c>
      <c r="O88" s="57">
        <v>0</v>
      </c>
      <c r="P88" s="57">
        <v>0</v>
      </c>
    </row>
    <row r="89" spans="1:16">
      <c r="A89" s="15">
        <v>0.90624999999998701</v>
      </c>
      <c r="B89" s="16">
        <v>1.0416666666666666E-2</v>
      </c>
      <c r="C89" s="15">
        <f t="shared" si="5"/>
        <v>0.82291666666666585</v>
      </c>
      <c r="D89" s="16">
        <v>1.0416666666666666E-2</v>
      </c>
      <c r="E89" s="15">
        <f t="shared" si="5"/>
        <v>0.32291666666666669</v>
      </c>
      <c r="F89" s="16">
        <v>0</v>
      </c>
      <c r="G89" s="15">
        <f t="shared" si="5"/>
        <v>0.17708333333333329</v>
      </c>
      <c r="J89" s="27"/>
      <c r="K89" s="17"/>
      <c r="M89" s="57">
        <v>1.0520833333333333</v>
      </c>
      <c r="N89" s="57">
        <v>1.0104166666666667</v>
      </c>
      <c r="O89" s="57">
        <v>0</v>
      </c>
      <c r="P89" s="57">
        <v>0</v>
      </c>
    </row>
    <row r="90" spans="1:16">
      <c r="A90" s="15">
        <v>0.91666666666665297</v>
      </c>
      <c r="B90" s="16">
        <v>0</v>
      </c>
      <c r="C90" s="15">
        <f t="shared" si="5"/>
        <v>0.82291666666666585</v>
      </c>
      <c r="D90" s="16">
        <v>0</v>
      </c>
      <c r="E90" s="15">
        <f t="shared" si="5"/>
        <v>0.32291666666666669</v>
      </c>
      <c r="F90" s="16">
        <v>0</v>
      </c>
      <c r="G90" s="15">
        <f t="shared" si="5"/>
        <v>0.17708333333333329</v>
      </c>
      <c r="J90" s="27"/>
      <c r="K90" s="17"/>
      <c r="M90" s="57">
        <v>1.0625</v>
      </c>
      <c r="N90" s="57">
        <v>1.0625</v>
      </c>
      <c r="O90" s="57">
        <v>0</v>
      </c>
      <c r="P90" s="57">
        <v>0</v>
      </c>
    </row>
    <row r="91" spans="1:16">
      <c r="A91" s="15">
        <v>0.92708333333331905</v>
      </c>
      <c r="B91" s="16">
        <v>1.0416666666666666E-2</v>
      </c>
      <c r="C91" s="15">
        <f t="shared" si="5"/>
        <v>0.83333333333333248</v>
      </c>
      <c r="D91" s="16">
        <v>0</v>
      </c>
      <c r="E91" s="15">
        <f t="shared" si="5"/>
        <v>0.32291666666666669</v>
      </c>
      <c r="F91" s="16">
        <v>1.0416666666666666E-2</v>
      </c>
      <c r="G91" s="15">
        <f t="shared" si="5"/>
        <v>0.18749999999999994</v>
      </c>
      <c r="J91" s="27"/>
      <c r="K91" s="17"/>
      <c r="M91" s="57">
        <v>1.0729166666666667</v>
      </c>
      <c r="N91" s="57">
        <v>1.0625</v>
      </c>
      <c r="O91" s="57">
        <v>0</v>
      </c>
      <c r="P91" s="57">
        <v>0</v>
      </c>
    </row>
    <row r="92" spans="1:16">
      <c r="A92" s="15">
        <v>0.93749999999998501</v>
      </c>
      <c r="B92" s="16">
        <v>1.0416666666666666E-2</v>
      </c>
      <c r="C92" s="15">
        <f t="shared" si="5"/>
        <v>0.84374999999999911</v>
      </c>
      <c r="D92" s="16">
        <v>0</v>
      </c>
      <c r="E92" s="15">
        <f t="shared" si="5"/>
        <v>0.32291666666666669</v>
      </c>
      <c r="F92" s="16">
        <v>1.0416666666666666E-2</v>
      </c>
      <c r="G92" s="15">
        <f t="shared" si="5"/>
        <v>0.1979166666666666</v>
      </c>
      <c r="J92" s="27"/>
      <c r="K92" s="17"/>
      <c r="M92" s="57">
        <v>1.0833333333333333</v>
      </c>
      <c r="N92" s="57">
        <v>1.0625</v>
      </c>
      <c r="O92" s="57">
        <v>0</v>
      </c>
      <c r="P92" s="57">
        <v>0</v>
      </c>
    </row>
    <row r="93" spans="1:16">
      <c r="A93" s="15">
        <v>0.94791666666665098</v>
      </c>
      <c r="B93" s="16">
        <v>1.0416666666666666E-2</v>
      </c>
      <c r="C93" s="15">
        <f t="shared" si="5"/>
        <v>0.85416666666666574</v>
      </c>
      <c r="D93" s="16">
        <v>0</v>
      </c>
      <c r="E93" s="15">
        <f t="shared" si="5"/>
        <v>0.32291666666666669</v>
      </c>
      <c r="F93" s="16">
        <v>1.0416666666666666E-2</v>
      </c>
      <c r="G93" s="15">
        <f t="shared" si="5"/>
        <v>0.20833333333333326</v>
      </c>
      <c r="J93" s="27"/>
      <c r="K93" s="17"/>
      <c r="M93" s="57">
        <v>1.09375</v>
      </c>
      <c r="N93" s="57">
        <v>1.0625</v>
      </c>
      <c r="O93" s="57">
        <v>0</v>
      </c>
      <c r="P93" s="57">
        <v>0</v>
      </c>
    </row>
    <row r="94" spans="1:16">
      <c r="A94" s="15">
        <v>0.95833333333331705</v>
      </c>
      <c r="B94" s="16">
        <v>1.0416666666666666E-2</v>
      </c>
      <c r="C94" s="15">
        <f t="shared" si="5"/>
        <v>0.86458333333333237</v>
      </c>
      <c r="D94" s="16">
        <v>0</v>
      </c>
      <c r="E94" s="15">
        <f t="shared" si="5"/>
        <v>0.32291666666666669</v>
      </c>
      <c r="F94" s="16">
        <v>1.0416666666666666E-2</v>
      </c>
      <c r="G94" s="15">
        <f t="shared" si="5"/>
        <v>0.21874999999999992</v>
      </c>
      <c r="J94" s="27"/>
      <c r="K94" s="17"/>
      <c r="M94" s="57">
        <v>1.1041666666666667</v>
      </c>
      <c r="N94" s="57">
        <v>1.1041666666666667</v>
      </c>
      <c r="O94" s="57">
        <v>0</v>
      </c>
      <c r="P94" s="57">
        <v>0</v>
      </c>
    </row>
    <row r="95" spans="1:16">
      <c r="A95" s="15">
        <v>0.96875</v>
      </c>
      <c r="B95" s="16">
        <v>1.0416666666666666E-2</v>
      </c>
      <c r="C95" s="15">
        <f t="shared" si="5"/>
        <v>0.874999999999999</v>
      </c>
      <c r="D95" s="16">
        <v>0</v>
      </c>
      <c r="E95" s="15">
        <f t="shared" si="5"/>
        <v>0.32291666666666669</v>
      </c>
      <c r="F95" s="16">
        <v>1.0416666666666666E-2</v>
      </c>
      <c r="G95" s="15">
        <f t="shared" si="5"/>
        <v>0.22916666666666657</v>
      </c>
      <c r="J95" s="27"/>
      <c r="K95" s="17"/>
      <c r="M95" s="57">
        <v>1.1145833333333333</v>
      </c>
      <c r="N95" s="57">
        <v>1.1041666666666667</v>
      </c>
      <c r="O95" s="57">
        <v>0</v>
      </c>
      <c r="P95" s="57">
        <v>0</v>
      </c>
    </row>
    <row r="96" spans="1:16">
      <c r="A96" s="15">
        <v>0.97916666666666696</v>
      </c>
      <c r="B96" s="16">
        <v>1.0416666666666666E-2</v>
      </c>
      <c r="C96" s="15">
        <f t="shared" si="5"/>
        <v>0.88541666666666563</v>
      </c>
      <c r="D96" s="16">
        <v>0</v>
      </c>
      <c r="E96" s="15">
        <f t="shared" si="5"/>
        <v>0.32291666666666669</v>
      </c>
      <c r="F96" s="16">
        <v>1.0416666666666666E-2</v>
      </c>
      <c r="G96" s="15">
        <f t="shared" si="5"/>
        <v>0.23958333333333323</v>
      </c>
      <c r="J96" s="27"/>
      <c r="K96" s="17"/>
      <c r="M96" s="57">
        <v>1.125</v>
      </c>
      <c r="N96" s="57">
        <v>1.1041666666666667</v>
      </c>
      <c r="O96" s="57">
        <v>0</v>
      </c>
      <c r="P96" s="57">
        <v>0</v>
      </c>
    </row>
    <row r="97" spans="1:16">
      <c r="A97" s="15">
        <v>0.98958333333333304</v>
      </c>
      <c r="B97" s="16">
        <v>1.0416666666666666E-2</v>
      </c>
      <c r="C97" s="15">
        <f t="shared" si="5"/>
        <v>0.89583333333333226</v>
      </c>
      <c r="D97" s="16">
        <v>0</v>
      </c>
      <c r="E97" s="15">
        <f t="shared" si="5"/>
        <v>0.32291666666666669</v>
      </c>
      <c r="F97" s="16">
        <v>1.0416666666666666E-2</v>
      </c>
      <c r="G97" s="15">
        <f t="shared" si="5"/>
        <v>0.24999999999999989</v>
      </c>
      <c r="J97" s="27"/>
      <c r="K97" s="17"/>
      <c r="M97" s="57">
        <v>1.1354166666666667</v>
      </c>
      <c r="N97" s="57">
        <v>1.1041666666666667</v>
      </c>
      <c r="O97" s="57">
        <v>0</v>
      </c>
      <c r="P97" s="57">
        <v>0</v>
      </c>
    </row>
    <row r="98" spans="1:16">
      <c r="A98" s="15">
        <v>1</v>
      </c>
      <c r="B98" s="16">
        <v>1.0416666666666666E-2</v>
      </c>
      <c r="C98" s="15">
        <f t="shared" si="5"/>
        <v>0.90624999999999889</v>
      </c>
      <c r="D98" s="16">
        <v>0</v>
      </c>
      <c r="E98" s="15">
        <f t="shared" si="5"/>
        <v>0.32291666666666669</v>
      </c>
      <c r="F98" s="16">
        <v>1.0416666666666666E-2</v>
      </c>
      <c r="G98" s="15">
        <f t="shared" si="5"/>
        <v>0.26041666666666657</v>
      </c>
      <c r="J98" s="27"/>
      <c r="K98" s="17">
        <v>1</v>
      </c>
      <c r="M98" s="57">
        <v>1.1458333333333333</v>
      </c>
      <c r="N98" s="57">
        <v>1.1041666666666667</v>
      </c>
      <c r="O98" s="57">
        <v>0</v>
      </c>
      <c r="P98" s="57">
        <v>0</v>
      </c>
    </row>
    <row r="99" spans="1:16">
      <c r="A99" s="15">
        <v>1.0104166666666701</v>
      </c>
      <c r="B99" s="16">
        <v>0</v>
      </c>
      <c r="C99" s="15">
        <f t="shared" ref="C99:G114" si="6">B99+C98</f>
        <v>0.90624999999999889</v>
      </c>
      <c r="D99" s="16">
        <v>0</v>
      </c>
      <c r="E99" s="15">
        <f t="shared" si="6"/>
        <v>0.32291666666666669</v>
      </c>
      <c r="F99" s="16">
        <v>0</v>
      </c>
      <c r="G99" s="15">
        <f t="shared" si="6"/>
        <v>0.26041666666666657</v>
      </c>
      <c r="J99" s="27"/>
      <c r="K99" s="17">
        <v>1</v>
      </c>
      <c r="M99" s="57">
        <v>1.15625</v>
      </c>
      <c r="N99" s="57">
        <v>0.15625</v>
      </c>
      <c r="O99" s="57">
        <v>0</v>
      </c>
      <c r="P99" s="57">
        <v>0</v>
      </c>
    </row>
    <row r="100" spans="1:16">
      <c r="A100" s="15">
        <v>1.0208333333333299</v>
      </c>
      <c r="B100" s="16">
        <v>1.0416666666666666E-2</v>
      </c>
      <c r="C100" s="15">
        <f t="shared" si="6"/>
        <v>0.91666666666666552</v>
      </c>
      <c r="D100" s="16">
        <v>0</v>
      </c>
      <c r="E100" s="15">
        <f t="shared" si="6"/>
        <v>0.32291666666666669</v>
      </c>
      <c r="F100" s="16">
        <v>1.0416666666666666E-2</v>
      </c>
      <c r="G100" s="15">
        <f t="shared" si="6"/>
        <v>0.27083333333333326</v>
      </c>
      <c r="J100" s="27"/>
      <c r="K100" s="17">
        <v>1</v>
      </c>
      <c r="M100" s="57">
        <v>1.1666666666666667</v>
      </c>
      <c r="N100" s="57">
        <v>0.15625</v>
      </c>
      <c r="O100" s="57">
        <v>0</v>
      </c>
      <c r="P100" s="57">
        <v>0</v>
      </c>
    </row>
    <row r="101" spans="1:16">
      <c r="A101" s="15">
        <v>1.03125</v>
      </c>
      <c r="B101" s="16">
        <v>1.0416666666666666E-2</v>
      </c>
      <c r="C101" s="15">
        <f t="shared" si="6"/>
        <v>0.92708333333333215</v>
      </c>
      <c r="D101" s="16">
        <v>0</v>
      </c>
      <c r="E101" s="15">
        <f t="shared" si="6"/>
        <v>0.32291666666666669</v>
      </c>
      <c r="F101" s="16">
        <v>1.0416666666666666E-2</v>
      </c>
      <c r="G101" s="15">
        <f t="shared" si="6"/>
        <v>0.28124999999999994</v>
      </c>
      <c r="J101" s="27"/>
      <c r="K101" s="17">
        <v>1</v>
      </c>
      <c r="M101" s="57">
        <v>1.1770833333333333</v>
      </c>
      <c r="N101" s="57">
        <v>0.15625</v>
      </c>
      <c r="O101" s="57">
        <v>0</v>
      </c>
      <c r="P101" s="57">
        <v>0</v>
      </c>
    </row>
    <row r="102" spans="1:16">
      <c r="A102" s="15">
        <v>1.0416666666666667</v>
      </c>
      <c r="B102" s="16">
        <v>1.0416666666666666E-2</v>
      </c>
      <c r="C102" s="15">
        <f t="shared" si="6"/>
        <v>0.93749999999999878</v>
      </c>
      <c r="D102" s="16">
        <v>0</v>
      </c>
      <c r="E102" s="15">
        <f t="shared" si="6"/>
        <v>0.32291666666666669</v>
      </c>
      <c r="F102" s="16">
        <v>1.0416666666666666E-2</v>
      </c>
      <c r="G102" s="15">
        <f t="shared" si="6"/>
        <v>0.29166666666666663</v>
      </c>
      <c r="J102" s="27"/>
      <c r="K102" s="17">
        <v>1</v>
      </c>
      <c r="M102" s="57">
        <v>1.1875</v>
      </c>
      <c r="N102" s="57">
        <v>0.15625</v>
      </c>
      <c r="O102" s="57">
        <v>0</v>
      </c>
      <c r="P102" s="57">
        <v>0</v>
      </c>
    </row>
    <row r="103" spans="1:16">
      <c r="A103" s="15">
        <v>1.0520833333333299</v>
      </c>
      <c r="B103" s="16">
        <v>1.0416666666666666E-2</v>
      </c>
      <c r="C103" s="15">
        <f t="shared" si="6"/>
        <v>0.94791666666666541</v>
      </c>
      <c r="D103" s="16">
        <v>0</v>
      </c>
      <c r="E103" s="15">
        <f t="shared" si="6"/>
        <v>0.32291666666666669</v>
      </c>
      <c r="F103" s="16">
        <v>1.0416666666666666E-2</v>
      </c>
      <c r="G103" s="15">
        <f t="shared" si="6"/>
        <v>0.30208333333333331</v>
      </c>
      <c r="J103" s="27"/>
      <c r="K103" s="17">
        <v>1</v>
      </c>
      <c r="M103" s="57">
        <v>1.1979166666666667</v>
      </c>
      <c r="N103" s="57">
        <v>0.19791666666666666</v>
      </c>
      <c r="O103" s="57">
        <v>0</v>
      </c>
      <c r="P103" s="57">
        <v>0</v>
      </c>
    </row>
    <row r="104" spans="1:16">
      <c r="A104" s="15">
        <v>1.0625</v>
      </c>
      <c r="B104" s="16">
        <v>1.0416666666666666E-2</v>
      </c>
      <c r="C104" s="15">
        <f t="shared" si="6"/>
        <v>0.95833333333333204</v>
      </c>
      <c r="D104" s="16">
        <v>0</v>
      </c>
      <c r="E104" s="15">
        <f t="shared" si="6"/>
        <v>0.32291666666666669</v>
      </c>
      <c r="F104" s="16">
        <v>1.0416666666666666E-2</v>
      </c>
      <c r="G104" s="15">
        <f t="shared" si="6"/>
        <v>0.3125</v>
      </c>
      <c r="J104" s="17"/>
      <c r="K104" s="17">
        <v>1</v>
      </c>
      <c r="M104" s="57">
        <v>1.2083333333333333</v>
      </c>
      <c r="N104" s="57">
        <v>0.19791666666666666</v>
      </c>
      <c r="O104" s="57">
        <v>0</v>
      </c>
      <c r="P104" s="57">
        <v>0</v>
      </c>
    </row>
    <row r="105" spans="1:16">
      <c r="A105" s="15">
        <v>1.0729166666666701</v>
      </c>
      <c r="B105" s="16">
        <v>1.0416666666666666E-2</v>
      </c>
      <c r="C105" s="15">
        <f t="shared" si="6"/>
        <v>0.96874999999999867</v>
      </c>
      <c r="D105" s="16">
        <v>0</v>
      </c>
      <c r="E105" s="15">
        <f t="shared" si="6"/>
        <v>0.32291666666666669</v>
      </c>
      <c r="F105" s="16">
        <v>1.0416666666666666E-2</v>
      </c>
      <c r="G105" s="15">
        <f t="shared" si="6"/>
        <v>0.32291666666666669</v>
      </c>
      <c r="M105" s="57">
        <v>1.21875</v>
      </c>
      <c r="N105" s="57">
        <v>0.19791666666666666</v>
      </c>
      <c r="O105" s="57">
        <v>0</v>
      </c>
      <c r="P105" s="57">
        <v>0</v>
      </c>
    </row>
    <row r="106" spans="1:16">
      <c r="A106" s="15">
        <v>1.0833333333333299</v>
      </c>
      <c r="B106" s="16">
        <v>1.0416666666666666E-2</v>
      </c>
      <c r="C106" s="15">
        <f t="shared" si="6"/>
        <v>0.9791666666666653</v>
      </c>
      <c r="D106" s="16">
        <v>0</v>
      </c>
      <c r="E106" s="15">
        <f t="shared" si="6"/>
        <v>0.32291666666666669</v>
      </c>
      <c r="F106" s="16">
        <v>1.0416666666666666E-2</v>
      </c>
      <c r="G106" s="15">
        <f t="shared" si="6"/>
        <v>0.33333333333333337</v>
      </c>
      <c r="M106" s="57">
        <v>1.2291666666666667</v>
      </c>
      <c r="N106" s="57">
        <v>0.19791666666666666</v>
      </c>
      <c r="O106" s="57">
        <v>0</v>
      </c>
      <c r="P106" s="57">
        <v>0</v>
      </c>
    </row>
    <row r="107" spans="1:16">
      <c r="A107" s="15">
        <v>1.09375</v>
      </c>
      <c r="B107" s="16">
        <v>1.0416666666666666E-2</v>
      </c>
      <c r="C107" s="15">
        <f t="shared" si="6"/>
        <v>0.98958333333333193</v>
      </c>
      <c r="D107" s="16">
        <v>0</v>
      </c>
      <c r="E107" s="15">
        <f t="shared" si="6"/>
        <v>0.32291666666666669</v>
      </c>
      <c r="F107" s="16">
        <v>1.0416666666666666E-2</v>
      </c>
      <c r="G107" s="15">
        <f t="shared" si="6"/>
        <v>0.34375000000000006</v>
      </c>
      <c r="M107" s="57">
        <v>1.2395833333333333</v>
      </c>
      <c r="N107" s="57">
        <v>0.19791666666666666</v>
      </c>
      <c r="O107" s="57">
        <v>0</v>
      </c>
      <c r="P107" s="57">
        <v>0</v>
      </c>
    </row>
    <row r="108" spans="1:16">
      <c r="A108" s="15">
        <v>1.1041666666666701</v>
      </c>
      <c r="B108" s="16">
        <v>0</v>
      </c>
      <c r="C108" s="15">
        <f t="shared" si="6"/>
        <v>0.98958333333333193</v>
      </c>
      <c r="D108" s="16">
        <v>0</v>
      </c>
      <c r="E108" s="15">
        <f t="shared" si="6"/>
        <v>0.32291666666666669</v>
      </c>
      <c r="F108" s="16">
        <v>0</v>
      </c>
      <c r="G108" s="15">
        <f t="shared" si="6"/>
        <v>0.34375000000000006</v>
      </c>
    </row>
    <row r="109" spans="1:16">
      <c r="A109" s="15">
        <v>1.1145833333333299</v>
      </c>
      <c r="B109" s="16">
        <v>1.0416666666666666E-2</v>
      </c>
      <c r="C109" s="15">
        <f t="shared" si="6"/>
        <v>0.99999999999999856</v>
      </c>
      <c r="D109" s="16">
        <v>0</v>
      </c>
      <c r="E109" s="15">
        <f t="shared" si="6"/>
        <v>0.32291666666666669</v>
      </c>
      <c r="F109" s="16">
        <v>1.0416666666666666E-2</v>
      </c>
      <c r="G109" s="15">
        <f t="shared" si="6"/>
        <v>0.35416666666666674</v>
      </c>
    </row>
    <row r="110" spans="1:16">
      <c r="A110" s="15">
        <v>1.125</v>
      </c>
      <c r="B110" s="16">
        <v>1.0416666666666666E-2</v>
      </c>
      <c r="C110" s="15">
        <f t="shared" si="6"/>
        <v>1.0104166666666652</v>
      </c>
      <c r="D110" s="16">
        <v>0</v>
      </c>
      <c r="E110" s="15">
        <f t="shared" si="6"/>
        <v>0.32291666666666669</v>
      </c>
      <c r="F110" s="16">
        <v>1.0416666666666666E-2</v>
      </c>
      <c r="G110" s="15">
        <f t="shared" si="6"/>
        <v>0.36458333333333343</v>
      </c>
    </row>
    <row r="111" spans="1:16">
      <c r="A111" s="15">
        <v>1.1354166666666701</v>
      </c>
      <c r="B111" s="16">
        <v>1.0416666666666666E-2</v>
      </c>
      <c r="C111" s="15">
        <f t="shared" si="6"/>
        <v>1.0208333333333319</v>
      </c>
      <c r="D111" s="16">
        <v>0</v>
      </c>
      <c r="E111" s="15">
        <f t="shared" si="6"/>
        <v>0.32291666666666669</v>
      </c>
      <c r="F111" s="16">
        <v>1.0416666666666666E-2</v>
      </c>
      <c r="G111" s="15">
        <f t="shared" si="6"/>
        <v>0.37500000000000011</v>
      </c>
    </row>
    <row r="112" spans="1:16">
      <c r="A112" s="15">
        <v>1.1458333333333299</v>
      </c>
      <c r="B112" s="16">
        <v>1.0416666666666666E-2</v>
      </c>
      <c r="C112" s="15">
        <f t="shared" si="6"/>
        <v>1.0312499999999987</v>
      </c>
      <c r="D112" s="16">
        <v>0</v>
      </c>
      <c r="E112" s="15">
        <f t="shared" si="6"/>
        <v>0.32291666666666669</v>
      </c>
      <c r="F112" s="16">
        <v>1.0416666666666666E-2</v>
      </c>
      <c r="G112" s="15">
        <f t="shared" si="6"/>
        <v>0.3854166666666668</v>
      </c>
    </row>
    <row r="113" spans="1:7">
      <c r="A113" s="15">
        <v>1.15625</v>
      </c>
      <c r="B113" s="16">
        <v>1.0416666666666666E-2</v>
      </c>
      <c r="C113" s="15">
        <f t="shared" si="6"/>
        <v>1.0416666666666654</v>
      </c>
      <c r="D113" s="16">
        <v>0</v>
      </c>
      <c r="E113" s="15">
        <f t="shared" si="6"/>
        <v>0.32291666666666669</v>
      </c>
      <c r="F113" s="16">
        <v>1.0416666666666666E-2</v>
      </c>
      <c r="G113" s="15">
        <f t="shared" si="6"/>
        <v>0.39583333333333348</v>
      </c>
    </row>
    <row r="114" spans="1:7">
      <c r="A114" s="15">
        <v>1.1666666666666701</v>
      </c>
      <c r="B114" s="16">
        <v>1.0416666666666666E-2</v>
      </c>
      <c r="C114" s="15">
        <f t="shared" si="6"/>
        <v>1.0520833333333321</v>
      </c>
      <c r="D114" s="16">
        <v>0</v>
      </c>
      <c r="E114" s="15">
        <f t="shared" si="6"/>
        <v>0.32291666666666669</v>
      </c>
      <c r="F114" s="16">
        <v>1.0416666666666666E-2</v>
      </c>
      <c r="G114" s="15">
        <f t="shared" si="6"/>
        <v>0.40625000000000017</v>
      </c>
    </row>
    <row r="115" spans="1:7">
      <c r="A115" s="15">
        <v>1.1770833333333299</v>
      </c>
      <c r="B115" s="16">
        <v>1.0416666666666666E-2</v>
      </c>
      <c r="C115" s="15">
        <f t="shared" ref="C115:G130" si="7">B115+C114</f>
        <v>1.0624999999999989</v>
      </c>
      <c r="D115" s="16">
        <v>0</v>
      </c>
      <c r="E115" s="15">
        <f t="shared" si="7"/>
        <v>0.32291666666666669</v>
      </c>
      <c r="F115" s="16">
        <v>1.0416666666666666E-2</v>
      </c>
      <c r="G115" s="15">
        <f t="shared" si="7"/>
        <v>0.41666666666666685</v>
      </c>
    </row>
    <row r="116" spans="1:7">
      <c r="A116" s="15">
        <v>1.1875</v>
      </c>
      <c r="B116" s="16">
        <v>1.0416666666666666E-2</v>
      </c>
      <c r="C116" s="15">
        <f t="shared" si="7"/>
        <v>1.0729166666666656</v>
      </c>
      <c r="D116" s="16">
        <v>0</v>
      </c>
      <c r="E116" s="15">
        <f t="shared" si="7"/>
        <v>0.32291666666666669</v>
      </c>
      <c r="F116" s="16">
        <v>1.0416666666666666E-2</v>
      </c>
      <c r="G116" s="15">
        <f t="shared" si="7"/>
        <v>0.42708333333333354</v>
      </c>
    </row>
    <row r="117" spans="1:7">
      <c r="A117" s="15">
        <v>1.1979166666666701</v>
      </c>
      <c r="B117" s="16">
        <v>0</v>
      </c>
      <c r="C117" s="15">
        <f t="shared" si="7"/>
        <v>1.0729166666666656</v>
      </c>
      <c r="D117" s="16">
        <v>0</v>
      </c>
      <c r="E117" s="15">
        <f t="shared" si="7"/>
        <v>0.32291666666666669</v>
      </c>
      <c r="F117" s="16">
        <v>0</v>
      </c>
      <c r="G117" s="15">
        <f t="shared" si="7"/>
        <v>0.42708333333333354</v>
      </c>
    </row>
    <row r="118" spans="1:7">
      <c r="A118" s="15">
        <v>1.2083333333333299</v>
      </c>
      <c r="B118" s="16">
        <v>1.0416666666666666E-2</v>
      </c>
      <c r="C118" s="15">
        <f t="shared" si="7"/>
        <v>1.0833333333333324</v>
      </c>
      <c r="D118" s="16">
        <v>1.0416666666666666E-2</v>
      </c>
      <c r="E118" s="15">
        <f t="shared" si="7"/>
        <v>0.33333333333333337</v>
      </c>
      <c r="F118" s="16">
        <v>0</v>
      </c>
      <c r="G118" s="15">
        <f t="shared" si="7"/>
        <v>0.42708333333333354</v>
      </c>
    </row>
    <row r="119" spans="1:7">
      <c r="A119" s="15">
        <v>1.21875</v>
      </c>
      <c r="B119" s="16">
        <v>1.0416666666666666E-2</v>
      </c>
      <c r="C119" s="15">
        <f t="shared" si="7"/>
        <v>1.0937499999999991</v>
      </c>
      <c r="D119" s="16">
        <v>1.0416666666666666E-2</v>
      </c>
      <c r="E119" s="15">
        <f t="shared" si="7"/>
        <v>0.34375000000000006</v>
      </c>
      <c r="F119" s="16">
        <v>0</v>
      </c>
      <c r="G119" s="15">
        <f t="shared" si="7"/>
        <v>0.42708333333333354</v>
      </c>
    </row>
    <row r="120" spans="1:7">
      <c r="A120" s="15">
        <v>1.2291666666666701</v>
      </c>
      <c r="B120" s="16">
        <v>1.0416666666666666E-2</v>
      </c>
      <c r="C120" s="15">
        <f t="shared" si="7"/>
        <v>1.1041666666666659</v>
      </c>
      <c r="D120" s="16">
        <v>1.0416666666666666E-2</v>
      </c>
      <c r="E120" s="15">
        <f t="shared" si="7"/>
        <v>0.35416666666666674</v>
      </c>
      <c r="F120" s="16">
        <v>0</v>
      </c>
      <c r="G120" s="15">
        <f t="shared" si="7"/>
        <v>0.42708333333333354</v>
      </c>
    </row>
    <row r="121" spans="1:7">
      <c r="A121" s="15">
        <v>1.2395833333333299</v>
      </c>
      <c r="B121" s="16">
        <v>1.0416666666666666E-2</v>
      </c>
      <c r="C121" s="15">
        <f t="shared" si="7"/>
        <v>1.1145833333333326</v>
      </c>
      <c r="D121" s="16">
        <v>1.0416666666666666E-2</v>
      </c>
      <c r="E121" s="15">
        <f t="shared" si="7"/>
        <v>0.36458333333333343</v>
      </c>
      <c r="F121" s="16">
        <v>0</v>
      </c>
      <c r="G121" s="15">
        <f t="shared" si="7"/>
        <v>0.42708333333333354</v>
      </c>
    </row>
    <row r="122" spans="1:7">
      <c r="A122" s="15">
        <v>1.25</v>
      </c>
      <c r="B122" s="16">
        <v>1.0416666666666666E-2</v>
      </c>
      <c r="C122" s="15">
        <f t="shared" si="7"/>
        <v>1.1249999999999993</v>
      </c>
      <c r="D122" s="16">
        <v>1.0416666666666666E-2</v>
      </c>
      <c r="E122" s="15">
        <f t="shared" si="7"/>
        <v>0.37500000000000011</v>
      </c>
      <c r="F122" s="16">
        <v>0</v>
      </c>
      <c r="G122" s="15">
        <f t="shared" si="7"/>
        <v>0.42708333333333354</v>
      </c>
    </row>
    <row r="123" spans="1:7">
      <c r="A123" s="15">
        <v>1.2604166666666701</v>
      </c>
      <c r="B123" s="16">
        <v>1.0416666666666666E-2</v>
      </c>
      <c r="C123" s="15">
        <f t="shared" si="7"/>
        <v>1.1354166666666661</v>
      </c>
      <c r="D123" s="16">
        <v>1.0416666666666666E-2</v>
      </c>
      <c r="E123" s="15">
        <f t="shared" si="7"/>
        <v>0.3854166666666668</v>
      </c>
      <c r="F123" s="16">
        <v>0</v>
      </c>
      <c r="G123" s="15">
        <f t="shared" si="7"/>
        <v>0.42708333333333354</v>
      </c>
    </row>
    <row r="124" spans="1:7">
      <c r="A124" s="15">
        <v>1.2708333333333299</v>
      </c>
      <c r="B124" s="16">
        <v>1.0416666666666666E-2</v>
      </c>
      <c r="C124" s="15">
        <f t="shared" si="7"/>
        <v>1.1458333333333328</v>
      </c>
      <c r="D124" s="16">
        <v>1.0416666666666666E-2</v>
      </c>
      <c r="E124" s="15">
        <f t="shared" si="7"/>
        <v>0.39583333333333348</v>
      </c>
      <c r="F124" s="16">
        <v>0</v>
      </c>
      <c r="G124" s="15">
        <f t="shared" si="7"/>
        <v>0.42708333333333354</v>
      </c>
    </row>
    <row r="125" spans="1:7">
      <c r="A125" s="15">
        <v>1.28124999999999</v>
      </c>
      <c r="B125" s="16">
        <v>1.0416666666666666E-2</v>
      </c>
      <c r="C125" s="15">
        <f t="shared" si="7"/>
        <v>1.1562499999999996</v>
      </c>
      <c r="D125" s="16">
        <v>1.0416666666666666E-2</v>
      </c>
      <c r="E125" s="15">
        <f t="shared" si="7"/>
        <v>0.40625000000000017</v>
      </c>
      <c r="F125" s="16">
        <v>0</v>
      </c>
      <c r="G125" s="15">
        <f t="shared" si="7"/>
        <v>0.42708333333333354</v>
      </c>
    </row>
    <row r="126" spans="1:7">
      <c r="A126" s="15">
        <v>1.2916666666666501</v>
      </c>
      <c r="B126" s="16">
        <v>0</v>
      </c>
      <c r="C126" s="15">
        <f t="shared" si="7"/>
        <v>1.1562499999999996</v>
      </c>
      <c r="D126" s="16">
        <v>0</v>
      </c>
      <c r="E126" s="15">
        <f t="shared" si="7"/>
        <v>0.40625000000000017</v>
      </c>
      <c r="F126" s="16">
        <v>0</v>
      </c>
      <c r="G126" s="15">
        <f t="shared" si="7"/>
        <v>0.42708333333333354</v>
      </c>
    </row>
    <row r="127" spans="1:7">
      <c r="A127" s="15">
        <v>1.3020833333333099</v>
      </c>
      <c r="B127" s="16">
        <v>1.0416666666666666E-2</v>
      </c>
      <c r="C127" s="15">
        <f t="shared" si="7"/>
        <v>1.1666666666666663</v>
      </c>
      <c r="D127" s="16">
        <v>1.0416666666666666E-2</v>
      </c>
      <c r="E127" s="15">
        <f t="shared" si="7"/>
        <v>0.41666666666666685</v>
      </c>
      <c r="F127" s="16">
        <v>0</v>
      </c>
      <c r="G127" s="15">
        <f t="shared" si="7"/>
        <v>0.42708333333333354</v>
      </c>
    </row>
    <row r="128" spans="1:7">
      <c r="A128" s="15">
        <v>1.31249999999997</v>
      </c>
      <c r="B128" s="16">
        <v>1.0416666666666666E-2</v>
      </c>
      <c r="C128" s="15">
        <f t="shared" si="7"/>
        <v>1.177083333333333</v>
      </c>
      <c r="D128" s="16">
        <v>1.0416666666666666E-2</v>
      </c>
      <c r="E128" s="15">
        <f t="shared" si="7"/>
        <v>0.42708333333333354</v>
      </c>
      <c r="F128" s="16">
        <v>0</v>
      </c>
      <c r="G128" s="15">
        <f t="shared" si="7"/>
        <v>0.42708333333333354</v>
      </c>
    </row>
    <row r="129" spans="1:7">
      <c r="A129" s="15">
        <v>1.3229166666666301</v>
      </c>
      <c r="B129" s="16">
        <v>1.0416666666666666E-2</v>
      </c>
      <c r="C129" s="15">
        <f t="shared" si="7"/>
        <v>1.1874999999999998</v>
      </c>
      <c r="D129" s="16">
        <v>1.0416666666666666E-2</v>
      </c>
      <c r="E129" s="15">
        <f t="shared" si="7"/>
        <v>0.43750000000000022</v>
      </c>
      <c r="F129" s="16">
        <v>0</v>
      </c>
      <c r="G129" s="15">
        <f t="shared" si="7"/>
        <v>0.42708333333333354</v>
      </c>
    </row>
    <row r="130" spans="1:7">
      <c r="A130" s="15">
        <v>1.33333333333329</v>
      </c>
      <c r="B130" s="16">
        <v>1.0416666666666666E-2</v>
      </c>
      <c r="C130" s="15">
        <f t="shared" si="7"/>
        <v>1.1979166666666665</v>
      </c>
      <c r="D130" s="16">
        <v>1.0416666666666666E-2</v>
      </c>
      <c r="E130" s="15">
        <f t="shared" si="7"/>
        <v>0.44791666666666691</v>
      </c>
      <c r="F130" s="16">
        <v>0</v>
      </c>
      <c r="G130" s="15">
        <f t="shared" si="7"/>
        <v>0.42708333333333354</v>
      </c>
    </row>
    <row r="131" spans="1:7">
      <c r="A131" s="15">
        <v>1.34374999999995</v>
      </c>
      <c r="B131" s="16">
        <v>1.0416666666666666E-2</v>
      </c>
      <c r="C131" s="15">
        <f t="shared" ref="C131:G146" si="8">B131+C130</f>
        <v>1.2083333333333333</v>
      </c>
      <c r="D131" s="16">
        <v>1.0416666666666666E-2</v>
      </c>
      <c r="E131" s="15">
        <f t="shared" si="8"/>
        <v>0.45833333333333359</v>
      </c>
      <c r="F131" s="16">
        <v>0</v>
      </c>
      <c r="G131" s="15">
        <f t="shared" si="8"/>
        <v>0.42708333333333354</v>
      </c>
    </row>
    <row r="132" spans="1:7">
      <c r="A132" s="15">
        <v>1.3541666666666099</v>
      </c>
      <c r="B132" s="16">
        <v>1.0416666666666666E-2</v>
      </c>
      <c r="C132" s="15">
        <f t="shared" si="8"/>
        <v>1.21875</v>
      </c>
      <c r="D132" s="16">
        <v>1.0416666666666666E-2</v>
      </c>
      <c r="E132" s="15">
        <f t="shared" si="8"/>
        <v>0.46875000000000028</v>
      </c>
      <c r="F132" s="16">
        <v>0</v>
      </c>
      <c r="G132" s="15">
        <f t="shared" si="8"/>
        <v>0.42708333333333354</v>
      </c>
    </row>
    <row r="133" spans="1:7">
      <c r="A133" s="15">
        <v>1.36458333333327</v>
      </c>
      <c r="B133" s="16">
        <v>1.0416666666666666E-2</v>
      </c>
      <c r="C133" s="15">
        <f t="shared" si="8"/>
        <v>1.2291666666666667</v>
      </c>
      <c r="D133" s="16">
        <v>1.0416666666666666E-2</v>
      </c>
      <c r="E133" s="15">
        <f t="shared" si="8"/>
        <v>0.47916666666666696</v>
      </c>
      <c r="F133" s="16">
        <v>0</v>
      </c>
      <c r="G133" s="15">
        <f t="shared" si="8"/>
        <v>0.42708333333333354</v>
      </c>
    </row>
    <row r="134" spans="1:7">
      <c r="A134" s="15">
        <v>1.3749999999999301</v>
      </c>
      <c r="B134" s="16">
        <v>1.0416666666666666E-2</v>
      </c>
      <c r="C134" s="15">
        <f t="shared" si="8"/>
        <v>1.2395833333333335</v>
      </c>
      <c r="D134" s="16">
        <v>0</v>
      </c>
      <c r="E134" s="15">
        <f t="shared" si="8"/>
        <v>0.47916666666666696</v>
      </c>
      <c r="F134" s="16">
        <v>0</v>
      </c>
      <c r="G134" s="15">
        <f t="shared" si="8"/>
        <v>0.42708333333333354</v>
      </c>
    </row>
    <row r="135" spans="1:7">
      <c r="A135" s="15">
        <v>1.3854166666665899</v>
      </c>
      <c r="B135" s="16">
        <v>1.0416666666666666E-2</v>
      </c>
      <c r="C135" s="15">
        <f t="shared" si="8"/>
        <v>1.2500000000000002</v>
      </c>
      <c r="D135" s="16">
        <v>0</v>
      </c>
      <c r="E135" s="15">
        <f t="shared" si="8"/>
        <v>0.47916666666666696</v>
      </c>
      <c r="F135" s="16">
        <v>0</v>
      </c>
      <c r="G135" s="15">
        <f t="shared" si="8"/>
        <v>0.42708333333333354</v>
      </c>
    </row>
    <row r="136" spans="1:7">
      <c r="A136" s="15">
        <v>1.39583333333325</v>
      </c>
      <c r="B136" s="16">
        <v>1.0416666666666666E-2</v>
      </c>
      <c r="C136" s="15">
        <f t="shared" si="8"/>
        <v>1.260416666666667</v>
      </c>
      <c r="D136" s="16">
        <v>0</v>
      </c>
      <c r="E136" s="15">
        <f t="shared" si="8"/>
        <v>0.47916666666666696</v>
      </c>
      <c r="F136" s="16">
        <v>0</v>
      </c>
      <c r="G136" s="15">
        <f t="shared" si="8"/>
        <v>0.42708333333333354</v>
      </c>
    </row>
    <row r="137" spans="1:7">
      <c r="A137" s="15">
        <v>1.4062499999999101</v>
      </c>
      <c r="B137" s="16">
        <v>1.0416666666666666E-2</v>
      </c>
      <c r="C137" s="15">
        <f t="shared" si="8"/>
        <v>1.2708333333333337</v>
      </c>
      <c r="D137" s="16">
        <v>0</v>
      </c>
      <c r="E137" s="15">
        <f t="shared" si="8"/>
        <v>0.47916666666666696</v>
      </c>
      <c r="F137" s="16">
        <v>0</v>
      </c>
      <c r="G137" s="15">
        <f t="shared" si="8"/>
        <v>0.42708333333333354</v>
      </c>
    </row>
    <row r="138" spans="1:7">
      <c r="A138" s="15">
        <v>1.4166666666665699</v>
      </c>
      <c r="B138" s="16">
        <v>1.0416666666666666E-2</v>
      </c>
      <c r="C138" s="15">
        <f t="shared" si="8"/>
        <v>1.2812500000000004</v>
      </c>
      <c r="D138" s="16">
        <v>0</v>
      </c>
      <c r="E138" s="15">
        <f t="shared" si="8"/>
        <v>0.47916666666666696</v>
      </c>
      <c r="F138" s="16">
        <v>0</v>
      </c>
      <c r="G138" s="15">
        <f t="shared" si="8"/>
        <v>0.42708333333333354</v>
      </c>
    </row>
    <row r="139" spans="1:7">
      <c r="A139" s="15">
        <v>1.42708333333323</v>
      </c>
      <c r="B139" s="16">
        <v>1.0416666666666666E-2</v>
      </c>
      <c r="C139" s="15">
        <f t="shared" si="8"/>
        <v>1.2916666666666672</v>
      </c>
      <c r="D139" s="16">
        <v>0</v>
      </c>
      <c r="E139" s="15">
        <f t="shared" si="8"/>
        <v>0.47916666666666696</v>
      </c>
      <c r="F139" s="16">
        <v>0</v>
      </c>
      <c r="G139" s="15">
        <f t="shared" si="8"/>
        <v>0.42708333333333354</v>
      </c>
    </row>
    <row r="140" spans="1:7">
      <c r="A140" s="15">
        <v>1.4374999999998901</v>
      </c>
      <c r="B140" s="16">
        <v>1.0416666666666666E-2</v>
      </c>
      <c r="C140" s="15">
        <f t="shared" si="8"/>
        <v>1.3020833333333339</v>
      </c>
      <c r="D140" s="16">
        <v>0</v>
      </c>
      <c r="E140" s="15">
        <f t="shared" si="8"/>
        <v>0.47916666666666696</v>
      </c>
      <c r="F140" s="16">
        <v>0</v>
      </c>
      <c r="G140" s="15">
        <f t="shared" si="8"/>
        <v>0.42708333333333354</v>
      </c>
    </row>
    <row r="141" spans="1:7">
      <c r="A141" s="15">
        <v>1.4479166666665499</v>
      </c>
      <c r="B141" s="16">
        <v>1.0416666666666666E-2</v>
      </c>
      <c r="C141" s="15">
        <f t="shared" si="8"/>
        <v>1.3125000000000007</v>
      </c>
      <c r="D141" s="16">
        <v>0</v>
      </c>
      <c r="E141" s="15">
        <f t="shared" si="8"/>
        <v>0.47916666666666696</v>
      </c>
      <c r="F141" s="16">
        <v>0</v>
      </c>
      <c r="G141" s="15">
        <f t="shared" si="8"/>
        <v>0.42708333333333354</v>
      </c>
    </row>
    <row r="142" spans="1:7">
      <c r="A142" s="15">
        <v>1.45833333333321</v>
      </c>
      <c r="B142" s="16">
        <v>1.0416666666666666E-2</v>
      </c>
      <c r="C142" s="15">
        <f t="shared" si="8"/>
        <v>1.3229166666666674</v>
      </c>
      <c r="D142" s="16">
        <v>0</v>
      </c>
      <c r="E142" s="15">
        <f t="shared" si="8"/>
        <v>0.47916666666666696</v>
      </c>
      <c r="F142" s="16">
        <v>0</v>
      </c>
      <c r="G142" s="15">
        <f t="shared" si="8"/>
        <v>0.42708333333333354</v>
      </c>
    </row>
    <row r="143" spans="1:7">
      <c r="A143" s="15">
        <v>1.4687499999998701</v>
      </c>
      <c r="B143" s="16">
        <v>1.0416666666666666E-2</v>
      </c>
      <c r="C143" s="15">
        <f t="shared" si="8"/>
        <v>1.3333333333333341</v>
      </c>
      <c r="D143" s="16">
        <v>0</v>
      </c>
      <c r="E143" s="15">
        <f t="shared" si="8"/>
        <v>0.47916666666666696</v>
      </c>
      <c r="F143" s="16">
        <v>0</v>
      </c>
      <c r="G143" s="15">
        <f t="shared" si="8"/>
        <v>0.42708333333333354</v>
      </c>
    </row>
    <row r="144" spans="1:7">
      <c r="A144" s="15">
        <v>1.47916666666653</v>
      </c>
      <c r="B144" s="16">
        <v>1.0416666666666666E-2</v>
      </c>
      <c r="C144" s="15">
        <f t="shared" si="8"/>
        <v>1.3437500000000009</v>
      </c>
      <c r="D144" s="16">
        <v>0</v>
      </c>
      <c r="E144" s="15">
        <f t="shared" si="8"/>
        <v>0.47916666666666696</v>
      </c>
      <c r="F144" s="16">
        <v>0</v>
      </c>
      <c r="G144" s="15">
        <f t="shared" si="8"/>
        <v>0.42708333333333354</v>
      </c>
    </row>
    <row r="145" spans="1:7">
      <c r="A145" s="15">
        <v>1.48958333333319</v>
      </c>
      <c r="B145" s="16">
        <v>1.0416666666666666E-2</v>
      </c>
      <c r="C145" s="15">
        <f t="shared" si="8"/>
        <v>1.3541666666666676</v>
      </c>
      <c r="D145" s="16">
        <v>0</v>
      </c>
      <c r="E145" s="15">
        <f t="shared" si="8"/>
        <v>0.47916666666666696</v>
      </c>
      <c r="F145" s="16">
        <v>0</v>
      </c>
      <c r="G145" s="15">
        <f t="shared" si="8"/>
        <v>0.42708333333333354</v>
      </c>
    </row>
    <row r="146" spans="1:7">
      <c r="A146" s="15">
        <v>1.4999999999998499</v>
      </c>
      <c r="B146" s="16">
        <v>0</v>
      </c>
      <c r="C146" s="15">
        <f t="shared" si="8"/>
        <v>1.3541666666666676</v>
      </c>
      <c r="D146" s="16">
        <v>0</v>
      </c>
      <c r="E146" s="15">
        <f t="shared" si="8"/>
        <v>0.47916666666666696</v>
      </c>
      <c r="F146" s="16">
        <v>0</v>
      </c>
      <c r="G146" s="15">
        <f t="shared" si="8"/>
        <v>0.42708333333333354</v>
      </c>
    </row>
    <row r="147" spans="1:7">
      <c r="A147" s="15">
        <v>1.51041666666651</v>
      </c>
      <c r="B147" s="16">
        <v>0</v>
      </c>
      <c r="C147" s="15">
        <f t="shared" ref="C147:G162" si="9">B147+C146</f>
        <v>1.3541666666666676</v>
      </c>
      <c r="D147" s="16">
        <v>0</v>
      </c>
      <c r="E147" s="15">
        <f t="shared" si="9"/>
        <v>0.47916666666666696</v>
      </c>
      <c r="F147" s="16">
        <v>0</v>
      </c>
      <c r="G147" s="15">
        <f t="shared" si="9"/>
        <v>0.42708333333333354</v>
      </c>
    </row>
    <row r="148" spans="1:7">
      <c r="A148" s="15">
        <v>1.5208333333331701</v>
      </c>
      <c r="B148" s="16">
        <v>0</v>
      </c>
      <c r="C148" s="15">
        <f t="shared" si="9"/>
        <v>1.3541666666666676</v>
      </c>
      <c r="D148" s="16">
        <v>0</v>
      </c>
      <c r="E148" s="15">
        <f t="shared" si="9"/>
        <v>0.47916666666666696</v>
      </c>
      <c r="F148" s="16">
        <v>0</v>
      </c>
      <c r="G148" s="15">
        <f t="shared" si="9"/>
        <v>0.42708333333333354</v>
      </c>
    </row>
    <row r="149" spans="1:7">
      <c r="A149" s="15">
        <v>1.5312499999998299</v>
      </c>
      <c r="B149" s="16">
        <v>1.0416666666666666E-2</v>
      </c>
      <c r="C149" s="15">
        <f t="shared" si="9"/>
        <v>1.3645833333333344</v>
      </c>
      <c r="D149" s="16">
        <v>0</v>
      </c>
      <c r="E149" s="15">
        <f t="shared" si="9"/>
        <v>0.47916666666666696</v>
      </c>
      <c r="F149" s="16">
        <v>0</v>
      </c>
      <c r="G149" s="15">
        <f t="shared" si="9"/>
        <v>0.42708333333333354</v>
      </c>
    </row>
    <row r="150" spans="1:7">
      <c r="A150" s="15">
        <v>1.54166666666649</v>
      </c>
      <c r="B150" s="16">
        <v>1.0416666666666666E-2</v>
      </c>
      <c r="C150" s="15">
        <f t="shared" si="9"/>
        <v>1.3750000000000011</v>
      </c>
      <c r="D150" s="16">
        <v>0</v>
      </c>
      <c r="E150" s="15">
        <f t="shared" si="9"/>
        <v>0.47916666666666696</v>
      </c>
      <c r="F150" s="16">
        <v>0</v>
      </c>
      <c r="G150" s="15">
        <f t="shared" si="9"/>
        <v>0.42708333333333354</v>
      </c>
    </row>
    <row r="151" spans="1:7">
      <c r="A151" s="15">
        <v>1.5520833333331501</v>
      </c>
      <c r="B151" s="16">
        <v>1.0416666666666666E-2</v>
      </c>
      <c r="C151" s="15">
        <f t="shared" si="9"/>
        <v>1.3854166666666679</v>
      </c>
      <c r="D151" s="16">
        <v>0</v>
      </c>
      <c r="E151" s="15">
        <f t="shared" si="9"/>
        <v>0.47916666666666696</v>
      </c>
      <c r="F151" s="16">
        <v>0</v>
      </c>
      <c r="G151" s="15">
        <f t="shared" si="9"/>
        <v>0.42708333333333354</v>
      </c>
    </row>
    <row r="152" spans="1:7">
      <c r="A152" s="15">
        <v>1.5624999999998099</v>
      </c>
      <c r="B152" s="16">
        <v>1.0416666666666666E-2</v>
      </c>
      <c r="C152" s="15">
        <f t="shared" si="9"/>
        <v>1.3958333333333346</v>
      </c>
      <c r="D152" s="16">
        <v>0</v>
      </c>
      <c r="E152" s="15">
        <f t="shared" si="9"/>
        <v>0.47916666666666696</v>
      </c>
      <c r="F152" s="16">
        <v>0</v>
      </c>
      <c r="G152" s="15">
        <f t="shared" si="9"/>
        <v>0.42708333333333354</v>
      </c>
    </row>
    <row r="153" spans="1:7">
      <c r="A153" s="15">
        <v>1.57291666666647</v>
      </c>
      <c r="B153" s="16">
        <v>1.0416666666666666E-2</v>
      </c>
      <c r="C153" s="15">
        <f t="shared" si="9"/>
        <v>1.4062500000000013</v>
      </c>
      <c r="D153" s="16">
        <v>0</v>
      </c>
      <c r="E153" s="15">
        <f t="shared" si="9"/>
        <v>0.47916666666666696</v>
      </c>
      <c r="F153" s="16">
        <v>0</v>
      </c>
      <c r="G153" s="15">
        <f t="shared" si="9"/>
        <v>0.42708333333333354</v>
      </c>
    </row>
    <row r="154" spans="1:7">
      <c r="A154" s="15">
        <v>1.5833333333331301</v>
      </c>
      <c r="B154" s="16">
        <v>1.0416666666666666E-2</v>
      </c>
      <c r="C154" s="15">
        <f t="shared" si="9"/>
        <v>1.4166666666666681</v>
      </c>
      <c r="D154" s="16">
        <v>0</v>
      </c>
      <c r="E154" s="15">
        <f t="shared" si="9"/>
        <v>0.47916666666666696</v>
      </c>
      <c r="F154" s="16">
        <v>0</v>
      </c>
      <c r="G154" s="15">
        <f t="shared" si="9"/>
        <v>0.42708333333333354</v>
      </c>
    </row>
    <row r="155" spans="1:7">
      <c r="A155" s="15">
        <v>1.5937499999997899</v>
      </c>
      <c r="B155" s="16">
        <v>1.0416666666666666E-2</v>
      </c>
      <c r="C155" s="15">
        <f t="shared" si="9"/>
        <v>1.4270833333333348</v>
      </c>
      <c r="D155" s="16">
        <v>0</v>
      </c>
      <c r="E155" s="15">
        <f t="shared" si="9"/>
        <v>0.47916666666666696</v>
      </c>
      <c r="F155" s="16">
        <v>0</v>
      </c>
      <c r="G155" s="15">
        <f t="shared" si="9"/>
        <v>0.42708333333333354</v>
      </c>
    </row>
    <row r="156" spans="1:7">
      <c r="A156" s="15">
        <v>1.60416666666645</v>
      </c>
      <c r="B156" s="16">
        <v>1.0416666666666666E-2</v>
      </c>
      <c r="C156" s="15">
        <f t="shared" si="9"/>
        <v>1.4375000000000016</v>
      </c>
      <c r="D156" s="16">
        <v>0</v>
      </c>
      <c r="E156" s="15">
        <f t="shared" si="9"/>
        <v>0.47916666666666696</v>
      </c>
      <c r="F156" s="16">
        <v>0</v>
      </c>
      <c r="G156" s="15">
        <f t="shared" si="9"/>
        <v>0.42708333333333354</v>
      </c>
    </row>
    <row r="157" spans="1:7">
      <c r="A157" s="15">
        <v>1.6145833333331101</v>
      </c>
      <c r="B157" s="16">
        <v>1.0416666666666666E-2</v>
      </c>
      <c r="C157" s="15">
        <f t="shared" si="9"/>
        <v>1.4479166666666683</v>
      </c>
      <c r="D157" s="16">
        <v>0</v>
      </c>
      <c r="E157" s="15">
        <f t="shared" si="9"/>
        <v>0.47916666666666696</v>
      </c>
      <c r="F157" s="16">
        <v>0</v>
      </c>
      <c r="G157" s="15">
        <f t="shared" si="9"/>
        <v>0.42708333333333354</v>
      </c>
    </row>
    <row r="158" spans="1:7">
      <c r="A158" s="15">
        <v>1.62499999999977</v>
      </c>
      <c r="B158" s="16">
        <v>1.0416666666666666E-2</v>
      </c>
      <c r="C158" s="15">
        <f t="shared" si="9"/>
        <v>1.458333333333335</v>
      </c>
      <c r="D158" s="16">
        <v>0</v>
      </c>
      <c r="E158" s="15">
        <f t="shared" si="9"/>
        <v>0.47916666666666696</v>
      </c>
      <c r="F158" s="16">
        <v>0</v>
      </c>
      <c r="G158" s="15">
        <f t="shared" si="9"/>
        <v>0.42708333333333354</v>
      </c>
    </row>
    <row r="159" spans="1:7">
      <c r="A159" s="15">
        <v>1.63541666666643</v>
      </c>
      <c r="B159" s="16">
        <v>1.0416666666666666E-2</v>
      </c>
      <c r="C159" s="15">
        <f t="shared" si="9"/>
        <v>1.4687500000000018</v>
      </c>
      <c r="D159" s="16">
        <v>0</v>
      </c>
      <c r="E159" s="15">
        <f t="shared" si="9"/>
        <v>0.47916666666666696</v>
      </c>
      <c r="F159" s="16">
        <v>0</v>
      </c>
      <c r="G159" s="15">
        <f t="shared" si="9"/>
        <v>0.42708333333333354</v>
      </c>
    </row>
    <row r="160" spans="1:7">
      <c r="A160" s="15">
        <v>1.6458333333330899</v>
      </c>
      <c r="B160" s="16">
        <v>1.0416666666666666E-2</v>
      </c>
      <c r="C160" s="15">
        <f t="shared" si="9"/>
        <v>1.4791666666666685</v>
      </c>
      <c r="D160" s="16">
        <v>0</v>
      </c>
      <c r="E160" s="15">
        <f t="shared" si="9"/>
        <v>0.47916666666666696</v>
      </c>
      <c r="F160" s="16">
        <v>0</v>
      </c>
      <c r="G160" s="15">
        <f t="shared" si="9"/>
        <v>0.42708333333333354</v>
      </c>
    </row>
    <row r="161" spans="1:7">
      <c r="A161" s="15">
        <v>1.65624999999975</v>
      </c>
      <c r="B161" s="16">
        <v>1.0416666666666666E-2</v>
      </c>
      <c r="C161" s="15">
        <f t="shared" si="9"/>
        <v>1.4895833333333353</v>
      </c>
      <c r="D161" s="16">
        <v>0</v>
      </c>
      <c r="E161" s="15">
        <f t="shared" si="9"/>
        <v>0.47916666666666696</v>
      </c>
      <c r="F161" s="16">
        <v>0</v>
      </c>
      <c r="G161" s="15">
        <f t="shared" si="9"/>
        <v>0.42708333333333354</v>
      </c>
    </row>
    <row r="162" spans="1:7">
      <c r="A162" s="15">
        <v>1.6666666666664101</v>
      </c>
      <c r="B162" s="16">
        <v>1.0416666666666666E-2</v>
      </c>
      <c r="C162" s="15">
        <f t="shared" si="9"/>
        <v>1.500000000000002</v>
      </c>
      <c r="D162" s="16">
        <v>0</v>
      </c>
      <c r="E162" s="15">
        <f t="shared" si="9"/>
        <v>0.47916666666666696</v>
      </c>
      <c r="F162" s="16">
        <v>0</v>
      </c>
      <c r="G162" s="15">
        <f t="shared" si="9"/>
        <v>0.42708333333333354</v>
      </c>
    </row>
    <row r="163" spans="1:7">
      <c r="A163" s="15">
        <v>1.6770833333330699</v>
      </c>
      <c r="B163" s="16">
        <v>1.0416666666666666E-2</v>
      </c>
      <c r="C163" s="15">
        <f t="shared" ref="C163:G178" si="10">B163+C162</f>
        <v>1.5104166666666687</v>
      </c>
      <c r="D163" s="16">
        <v>0</v>
      </c>
      <c r="E163" s="15">
        <f t="shared" si="10"/>
        <v>0.47916666666666696</v>
      </c>
      <c r="F163" s="16">
        <v>0</v>
      </c>
      <c r="G163" s="15">
        <f t="shared" si="10"/>
        <v>0.42708333333333354</v>
      </c>
    </row>
    <row r="164" spans="1:7">
      <c r="A164" s="15">
        <v>1.68749999999973</v>
      </c>
      <c r="B164" s="16">
        <v>1.0416666666666666E-2</v>
      </c>
      <c r="C164" s="15">
        <f t="shared" si="10"/>
        <v>1.5208333333333355</v>
      </c>
      <c r="D164" s="16">
        <v>0</v>
      </c>
      <c r="E164" s="15">
        <f t="shared" si="10"/>
        <v>0.47916666666666696</v>
      </c>
      <c r="F164" s="16">
        <v>0</v>
      </c>
      <c r="G164" s="15">
        <f t="shared" si="10"/>
        <v>0.42708333333333354</v>
      </c>
    </row>
    <row r="165" spans="1:7">
      <c r="A165" s="15">
        <v>1.6979166666663901</v>
      </c>
      <c r="B165" s="16">
        <v>1.0416666666666666E-2</v>
      </c>
      <c r="C165" s="15">
        <f t="shared" si="10"/>
        <v>1.5312500000000022</v>
      </c>
      <c r="D165" s="16">
        <v>0</v>
      </c>
      <c r="E165" s="15">
        <f t="shared" si="10"/>
        <v>0.47916666666666696</v>
      </c>
      <c r="F165" s="16">
        <v>0</v>
      </c>
      <c r="G165" s="15">
        <f t="shared" si="10"/>
        <v>0.42708333333333354</v>
      </c>
    </row>
    <row r="166" spans="1:7">
      <c r="A166" s="15">
        <v>1.7083333333330499</v>
      </c>
      <c r="B166" s="16">
        <v>1.0416666666666666E-2</v>
      </c>
      <c r="C166" s="15">
        <f t="shared" si="10"/>
        <v>1.541666666666669</v>
      </c>
      <c r="D166" s="16">
        <v>0</v>
      </c>
      <c r="E166" s="15">
        <f t="shared" si="10"/>
        <v>0.47916666666666696</v>
      </c>
      <c r="F166" s="16">
        <v>0</v>
      </c>
      <c r="G166" s="15">
        <f t="shared" si="10"/>
        <v>0.42708333333333354</v>
      </c>
    </row>
    <row r="167" spans="1:7">
      <c r="A167" s="15">
        <v>1.71874999999971</v>
      </c>
      <c r="B167" s="16">
        <v>1.0416666666666666E-2</v>
      </c>
      <c r="C167" s="15">
        <f t="shared" si="10"/>
        <v>1.5520833333333357</v>
      </c>
      <c r="D167" s="16">
        <v>0</v>
      </c>
      <c r="E167" s="15">
        <f t="shared" si="10"/>
        <v>0.47916666666666696</v>
      </c>
      <c r="F167" s="16">
        <v>0</v>
      </c>
      <c r="G167" s="15">
        <f t="shared" si="10"/>
        <v>0.42708333333333354</v>
      </c>
    </row>
    <row r="168" spans="1:7">
      <c r="A168" s="15">
        <v>1.7291666666663701</v>
      </c>
      <c r="B168" s="16">
        <v>0</v>
      </c>
      <c r="C168" s="15">
        <f t="shared" si="10"/>
        <v>1.5520833333333357</v>
      </c>
      <c r="D168" s="16">
        <v>0</v>
      </c>
      <c r="E168" s="15">
        <f t="shared" si="10"/>
        <v>0.47916666666666696</v>
      </c>
      <c r="F168" s="16">
        <v>0</v>
      </c>
      <c r="G168" s="15">
        <f t="shared" si="10"/>
        <v>0.42708333333333354</v>
      </c>
    </row>
    <row r="169" spans="1:7">
      <c r="A169" s="15">
        <v>1.7395833333330299</v>
      </c>
      <c r="B169" s="16">
        <v>1.0416666666666666E-2</v>
      </c>
      <c r="C169" s="15">
        <f t="shared" si="10"/>
        <v>1.5625000000000024</v>
      </c>
      <c r="D169" s="16">
        <v>1.0416666666666666E-2</v>
      </c>
      <c r="E169" s="15">
        <f t="shared" si="10"/>
        <v>0.48958333333333365</v>
      </c>
      <c r="F169" s="16">
        <v>0</v>
      </c>
      <c r="G169" s="15">
        <f t="shared" si="10"/>
        <v>0.42708333333333354</v>
      </c>
    </row>
    <row r="170" spans="1:7">
      <c r="A170" s="15">
        <v>1.74999999999969</v>
      </c>
      <c r="B170" s="16">
        <v>1.0416666666666666E-2</v>
      </c>
      <c r="C170" s="15">
        <f t="shared" si="10"/>
        <v>1.5729166666666692</v>
      </c>
      <c r="D170" s="16">
        <v>1.0416666666666666E-2</v>
      </c>
      <c r="E170" s="15">
        <f t="shared" si="10"/>
        <v>0.50000000000000033</v>
      </c>
      <c r="F170" s="16">
        <v>0</v>
      </c>
      <c r="G170" s="15">
        <f>F170+G169</f>
        <v>0.42708333333333354</v>
      </c>
    </row>
    <row r="171" spans="1:7">
      <c r="A171" s="15">
        <v>1.7604166666663501</v>
      </c>
      <c r="B171" s="16">
        <v>1.0416666666666666E-2</v>
      </c>
      <c r="C171" s="15">
        <f t="shared" si="10"/>
        <v>1.5833333333333359</v>
      </c>
      <c r="D171" s="16">
        <v>1.0416666666666666E-2</v>
      </c>
      <c r="E171" s="15">
        <f t="shared" si="10"/>
        <v>0.51041666666666696</v>
      </c>
      <c r="F171" s="16">
        <v>0</v>
      </c>
      <c r="G171" s="15">
        <f t="shared" si="10"/>
        <v>0.42708333333333354</v>
      </c>
    </row>
    <row r="172" spans="1:7">
      <c r="A172" s="15">
        <v>1.77083333333301</v>
      </c>
      <c r="B172" s="16">
        <v>1.0416666666666666E-2</v>
      </c>
      <c r="C172" s="15">
        <f t="shared" si="10"/>
        <v>1.5937500000000027</v>
      </c>
      <c r="D172" s="16">
        <v>1.0416666666666666E-2</v>
      </c>
      <c r="E172" s="15">
        <f t="shared" si="10"/>
        <v>0.52083333333333359</v>
      </c>
      <c r="F172" s="16">
        <v>0</v>
      </c>
      <c r="G172" s="15">
        <f t="shared" si="10"/>
        <v>0.42708333333333354</v>
      </c>
    </row>
    <row r="173" spans="1:7">
      <c r="A173" s="15">
        <v>1.78124999999967</v>
      </c>
      <c r="B173" s="16">
        <v>1.0416666666666666E-2</v>
      </c>
      <c r="C173" s="15">
        <f t="shared" si="10"/>
        <v>1.6041666666666694</v>
      </c>
      <c r="D173" s="16">
        <v>1.0416666666666666E-2</v>
      </c>
      <c r="E173" s="15">
        <f t="shared" si="10"/>
        <v>0.53125000000000022</v>
      </c>
      <c r="F173" s="16">
        <v>0</v>
      </c>
      <c r="G173" s="15">
        <f t="shared" si="10"/>
        <v>0.42708333333333354</v>
      </c>
    </row>
    <row r="174" spans="1:7">
      <c r="A174" s="15">
        <v>1.7916666666663299</v>
      </c>
      <c r="B174" s="16">
        <v>1.0416666666666666E-2</v>
      </c>
      <c r="C174" s="15">
        <f t="shared" si="10"/>
        <v>1.6145833333333361</v>
      </c>
      <c r="D174" s="16">
        <v>1.0416666666666666E-2</v>
      </c>
      <c r="E174" s="15">
        <f t="shared" si="10"/>
        <v>0.54166666666666685</v>
      </c>
      <c r="F174" s="16">
        <v>0</v>
      </c>
      <c r="G174" s="15">
        <f t="shared" si="10"/>
        <v>0.42708333333333354</v>
      </c>
    </row>
    <row r="175" spans="1:7">
      <c r="A175" s="15">
        <v>1.80208333333299</v>
      </c>
      <c r="B175" s="16">
        <v>1.0416666666666666E-2</v>
      </c>
      <c r="C175" s="15">
        <f t="shared" si="10"/>
        <v>1.6250000000000029</v>
      </c>
      <c r="D175" s="16">
        <v>1.0416666666666666E-2</v>
      </c>
      <c r="E175" s="15">
        <f t="shared" si="10"/>
        <v>0.55208333333333348</v>
      </c>
      <c r="F175" s="16">
        <v>0</v>
      </c>
      <c r="G175" s="15">
        <f t="shared" si="10"/>
        <v>0.42708333333333354</v>
      </c>
    </row>
    <row r="176" spans="1:7">
      <c r="A176" s="15">
        <v>1.8124999999996501</v>
      </c>
      <c r="B176" s="16">
        <v>1.0416666666666666E-2</v>
      </c>
      <c r="C176" s="15">
        <f t="shared" si="10"/>
        <v>1.6354166666666696</v>
      </c>
      <c r="D176" s="16">
        <v>1.0416666666666666E-2</v>
      </c>
      <c r="E176" s="15">
        <f t="shared" si="10"/>
        <v>0.56250000000000011</v>
      </c>
      <c r="F176" s="16">
        <v>0</v>
      </c>
      <c r="G176" s="15">
        <f t="shared" si="10"/>
        <v>0.42708333333333354</v>
      </c>
    </row>
    <row r="177" spans="1:7">
      <c r="A177" s="15">
        <v>1.8229166666663099</v>
      </c>
      <c r="B177" s="16">
        <v>0</v>
      </c>
      <c r="C177" s="15">
        <f t="shared" si="10"/>
        <v>1.6354166666666696</v>
      </c>
      <c r="D177" s="16">
        <v>0</v>
      </c>
      <c r="E177" s="15">
        <f t="shared" si="10"/>
        <v>0.56250000000000011</v>
      </c>
      <c r="F177" s="16">
        <v>0</v>
      </c>
      <c r="G177" s="15">
        <f t="shared" si="10"/>
        <v>0.42708333333333354</v>
      </c>
    </row>
    <row r="178" spans="1:7">
      <c r="A178" s="15">
        <v>1.83333333333297</v>
      </c>
      <c r="B178" s="16">
        <v>1.0416666666666666E-2</v>
      </c>
      <c r="C178" s="15">
        <f t="shared" si="10"/>
        <v>1.6458333333333364</v>
      </c>
      <c r="D178" s="16">
        <v>1.0416666666666666E-2</v>
      </c>
      <c r="E178" s="15">
        <f t="shared" si="10"/>
        <v>0.57291666666666674</v>
      </c>
      <c r="F178" s="16">
        <v>0</v>
      </c>
      <c r="G178" s="15">
        <f t="shared" si="10"/>
        <v>0.42708333333333354</v>
      </c>
    </row>
    <row r="179" spans="1:7">
      <c r="A179" s="15">
        <v>1.8437499999996301</v>
      </c>
      <c r="B179" s="16">
        <v>1.0416666666666666E-2</v>
      </c>
      <c r="C179" s="15">
        <f t="shared" ref="C179:G194" si="11">B179+C178</f>
        <v>1.6562500000000031</v>
      </c>
      <c r="D179" s="16">
        <v>1.0416666666666666E-2</v>
      </c>
      <c r="E179" s="15">
        <f t="shared" si="11"/>
        <v>0.58333333333333337</v>
      </c>
      <c r="F179" s="16">
        <v>0</v>
      </c>
      <c r="G179" s="15">
        <f t="shared" si="11"/>
        <v>0.42708333333333354</v>
      </c>
    </row>
    <row r="180" spans="1:7">
      <c r="A180" s="15">
        <v>1.8541666666662899</v>
      </c>
      <c r="B180" s="16">
        <v>1.0416666666666666E-2</v>
      </c>
      <c r="C180" s="15">
        <f t="shared" si="11"/>
        <v>1.6666666666666698</v>
      </c>
      <c r="D180" s="16">
        <v>1.0416666666666666E-2</v>
      </c>
      <c r="E180" s="15">
        <f t="shared" si="11"/>
        <v>0.59375</v>
      </c>
      <c r="F180" s="16">
        <v>0</v>
      </c>
      <c r="G180" s="15">
        <f t="shared" si="11"/>
        <v>0.42708333333333354</v>
      </c>
    </row>
    <row r="181" spans="1:7">
      <c r="A181" s="15">
        <v>1.86458333333295</v>
      </c>
      <c r="B181" s="16">
        <v>1.0416666666666666E-2</v>
      </c>
      <c r="C181" s="15">
        <f t="shared" si="11"/>
        <v>1.6770833333333366</v>
      </c>
      <c r="D181" s="16">
        <v>1.0416666666666666E-2</v>
      </c>
      <c r="E181" s="15">
        <f t="shared" si="11"/>
        <v>0.60416666666666663</v>
      </c>
      <c r="F181" s="16">
        <v>0</v>
      </c>
      <c r="G181" s="15">
        <f t="shared" si="11"/>
        <v>0.42708333333333354</v>
      </c>
    </row>
    <row r="182" spans="1:7">
      <c r="A182" s="15">
        <v>1.8749999999996101</v>
      </c>
      <c r="B182" s="16">
        <v>1.0416666666666666E-2</v>
      </c>
      <c r="C182" s="15">
        <f t="shared" si="11"/>
        <v>1.6875000000000033</v>
      </c>
      <c r="D182" s="16">
        <v>1.0416666666666666E-2</v>
      </c>
      <c r="E182" s="15">
        <f t="shared" si="11"/>
        <v>0.61458333333333326</v>
      </c>
      <c r="F182" s="16">
        <v>0</v>
      </c>
      <c r="G182" s="15">
        <f t="shared" si="11"/>
        <v>0.42708333333333354</v>
      </c>
    </row>
    <row r="183" spans="1:7">
      <c r="A183" s="15">
        <v>1.8854166666662699</v>
      </c>
      <c r="B183" s="16">
        <v>1.0416666666666666E-2</v>
      </c>
      <c r="C183" s="15">
        <f t="shared" si="11"/>
        <v>1.6979166666666701</v>
      </c>
      <c r="D183" s="16">
        <v>1.0416666666666666E-2</v>
      </c>
      <c r="E183" s="15">
        <f t="shared" si="11"/>
        <v>0.62499999999999989</v>
      </c>
      <c r="F183" s="16">
        <v>0</v>
      </c>
      <c r="G183" s="15">
        <f t="shared" si="11"/>
        <v>0.42708333333333354</v>
      </c>
    </row>
    <row r="184" spans="1:7">
      <c r="A184" s="15">
        <v>1.89583333333293</v>
      </c>
      <c r="B184" s="16">
        <v>1.0416666666666666E-2</v>
      </c>
      <c r="C184" s="15">
        <f t="shared" si="11"/>
        <v>1.7083333333333368</v>
      </c>
      <c r="D184" s="16">
        <v>1.0416666666666666E-2</v>
      </c>
      <c r="E184" s="15">
        <f t="shared" si="11"/>
        <v>0.63541666666666652</v>
      </c>
      <c r="F184" s="16">
        <v>0</v>
      </c>
      <c r="G184" s="15">
        <f t="shared" si="11"/>
        <v>0.42708333333333354</v>
      </c>
    </row>
    <row r="185" spans="1:7">
      <c r="A185" s="15">
        <v>1.9062499999995901</v>
      </c>
      <c r="B185" s="16">
        <v>1.0416666666666666E-2</v>
      </c>
      <c r="C185" s="15">
        <f t="shared" si="11"/>
        <v>1.7187500000000036</v>
      </c>
      <c r="D185" s="16">
        <v>1.0416666666666666E-2</v>
      </c>
      <c r="E185" s="15">
        <f t="shared" si="11"/>
        <v>0.64583333333333315</v>
      </c>
      <c r="F185" s="16">
        <v>0</v>
      </c>
      <c r="G185" s="15">
        <f t="shared" si="11"/>
        <v>0.42708333333333354</v>
      </c>
    </row>
    <row r="186" spans="1:7">
      <c r="A186" s="15">
        <v>1.91666666666625</v>
      </c>
      <c r="B186" s="16">
        <v>0</v>
      </c>
      <c r="C186" s="15">
        <f t="shared" si="11"/>
        <v>1.7187500000000036</v>
      </c>
      <c r="D186" s="16">
        <v>0</v>
      </c>
      <c r="E186" s="15">
        <f t="shared" si="11"/>
        <v>0.64583333333333315</v>
      </c>
      <c r="F186" s="16">
        <v>0</v>
      </c>
      <c r="G186" s="15">
        <f t="shared" si="11"/>
        <v>0.42708333333333354</v>
      </c>
    </row>
    <row r="187" spans="1:7">
      <c r="A187" s="15">
        <v>1.92708333333291</v>
      </c>
      <c r="B187" s="16">
        <v>1.0416666666666666E-2</v>
      </c>
      <c r="C187" s="15">
        <f t="shared" si="11"/>
        <v>1.7291666666666703</v>
      </c>
      <c r="D187" s="16">
        <v>0</v>
      </c>
      <c r="E187" s="15">
        <f t="shared" si="11"/>
        <v>0.64583333333333315</v>
      </c>
      <c r="F187" s="16">
        <v>1.0416666666666666E-2</v>
      </c>
      <c r="G187" s="15">
        <f t="shared" si="11"/>
        <v>0.43750000000000022</v>
      </c>
    </row>
    <row r="188" spans="1:7">
      <c r="A188" s="15">
        <v>1.9374999999995699</v>
      </c>
      <c r="B188" s="16">
        <v>1.0416666666666666E-2</v>
      </c>
      <c r="C188" s="15">
        <f t="shared" si="11"/>
        <v>1.739583333333337</v>
      </c>
      <c r="D188" s="16">
        <v>0</v>
      </c>
      <c r="E188" s="15">
        <f t="shared" si="11"/>
        <v>0.64583333333333315</v>
      </c>
      <c r="F188" s="16">
        <v>1.0416666666666666E-2</v>
      </c>
      <c r="G188" s="15">
        <f t="shared" si="11"/>
        <v>0.44791666666666691</v>
      </c>
    </row>
    <row r="189" spans="1:7">
      <c r="A189" s="15">
        <v>1.94791666666623</v>
      </c>
      <c r="B189" s="16">
        <v>1.0416666666666666E-2</v>
      </c>
      <c r="C189" s="15">
        <f t="shared" si="11"/>
        <v>1.7500000000000038</v>
      </c>
      <c r="D189" s="16">
        <v>0</v>
      </c>
      <c r="E189" s="15">
        <f t="shared" si="11"/>
        <v>0.64583333333333315</v>
      </c>
      <c r="F189" s="16">
        <v>1.0416666666666666E-2</v>
      </c>
      <c r="G189" s="15">
        <f t="shared" si="11"/>
        <v>0.45833333333333359</v>
      </c>
    </row>
    <row r="190" spans="1:7">
      <c r="A190" s="15">
        <v>1.9583333333328901</v>
      </c>
      <c r="B190" s="16">
        <v>1.0416666666666666E-2</v>
      </c>
      <c r="C190" s="15">
        <f t="shared" si="11"/>
        <v>1.7604166666666705</v>
      </c>
      <c r="D190" s="16">
        <v>0</v>
      </c>
      <c r="E190" s="15">
        <f t="shared" si="11"/>
        <v>0.64583333333333315</v>
      </c>
      <c r="F190" s="16">
        <v>1.0416666666666666E-2</v>
      </c>
      <c r="G190" s="15">
        <f t="shared" si="11"/>
        <v>0.46875000000000028</v>
      </c>
    </row>
    <row r="191" spans="1:7">
      <c r="A191" s="15">
        <v>1.9687499999995499</v>
      </c>
      <c r="B191" s="16">
        <v>1.0416666666666666E-2</v>
      </c>
      <c r="C191" s="15">
        <f t="shared" si="11"/>
        <v>1.7708333333333373</v>
      </c>
      <c r="D191" s="16">
        <v>0</v>
      </c>
      <c r="E191" s="15">
        <f t="shared" si="11"/>
        <v>0.64583333333333315</v>
      </c>
      <c r="F191" s="16">
        <v>1.0416666666666666E-2</v>
      </c>
      <c r="G191" s="15">
        <f t="shared" si="11"/>
        <v>0.47916666666666696</v>
      </c>
    </row>
    <row r="192" spans="1:7">
      <c r="A192" s="15">
        <v>1.97916666666621</v>
      </c>
      <c r="B192" s="16">
        <v>1.0416666666666666E-2</v>
      </c>
      <c r="C192" s="15">
        <f t="shared" si="11"/>
        <v>1.781250000000004</v>
      </c>
      <c r="D192" s="16">
        <v>0</v>
      </c>
      <c r="E192" s="15">
        <f t="shared" si="11"/>
        <v>0.64583333333333315</v>
      </c>
      <c r="F192" s="16">
        <v>1.0416666666666666E-2</v>
      </c>
      <c r="G192" s="15">
        <f t="shared" si="11"/>
        <v>0.48958333333333365</v>
      </c>
    </row>
    <row r="193" spans="1:7">
      <c r="A193" s="15">
        <v>1.9895833333328701</v>
      </c>
      <c r="B193" s="16">
        <v>1.0416666666666666E-2</v>
      </c>
      <c r="C193" s="15">
        <f t="shared" si="11"/>
        <v>1.7916666666666707</v>
      </c>
      <c r="D193" s="16">
        <v>0</v>
      </c>
      <c r="E193" s="15">
        <f t="shared" si="11"/>
        <v>0.64583333333333315</v>
      </c>
      <c r="F193" s="16">
        <v>1.0416666666666666E-2</v>
      </c>
      <c r="G193" s="15">
        <f t="shared" si="11"/>
        <v>0.50000000000000033</v>
      </c>
    </row>
    <row r="194" spans="1:7">
      <c r="A194" s="15">
        <v>1.9999999999995299</v>
      </c>
      <c r="B194" s="16">
        <v>1.0416666666666666E-2</v>
      </c>
      <c r="C194" s="15">
        <f t="shared" si="11"/>
        <v>1.8020833333333375</v>
      </c>
      <c r="D194" s="16">
        <v>0</v>
      </c>
      <c r="E194" s="15">
        <f t="shared" si="11"/>
        <v>0.64583333333333315</v>
      </c>
      <c r="F194" s="16">
        <v>1.0416666666666666E-2</v>
      </c>
      <c r="G194" s="15">
        <f t="shared" si="11"/>
        <v>0.51041666666666696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8"/>
  <sheetViews>
    <sheetView topLeftCell="A19" workbookViewId="0">
      <selection activeCell="E38" sqref="E38"/>
    </sheetView>
  </sheetViews>
  <sheetFormatPr defaultColWidth="9" defaultRowHeight="13.5"/>
  <cols>
    <col min="1" max="1" width="11.25" style="65" bestFit="1" customWidth="1"/>
    <col min="2" max="2" width="19.375" style="65" bestFit="1" customWidth="1"/>
    <col min="3" max="3" width="19.75" style="65" bestFit="1" customWidth="1"/>
    <col min="4" max="4" width="11.875" style="65" bestFit="1" customWidth="1"/>
    <col min="5" max="5" width="38.875" style="65" bestFit="1" customWidth="1"/>
    <col min="6" max="6" width="15" style="65" bestFit="1" customWidth="1"/>
    <col min="7" max="7" width="28.75" style="65" bestFit="1" customWidth="1"/>
    <col min="8" max="16384" width="9" style="65"/>
  </cols>
  <sheetData>
    <row r="1" spans="1:8">
      <c r="A1" s="66" t="s">
        <v>36</v>
      </c>
      <c r="B1" s="92" t="s">
        <v>30</v>
      </c>
      <c r="C1" s="92" t="s">
        <v>31</v>
      </c>
      <c r="D1" s="92" t="s">
        <v>32</v>
      </c>
      <c r="E1" s="92" t="s">
        <v>33</v>
      </c>
      <c r="F1" s="92" t="s">
        <v>34</v>
      </c>
      <c r="G1" s="92" t="s">
        <v>35</v>
      </c>
      <c r="H1" s="91"/>
    </row>
    <row r="2" spans="1:8">
      <c r="A2" s="66" t="str">
        <f t="shared" ref="A2:A33" si="0">CONCATENATE(TEXT(B2,"00"),TEXT(C2,"00"))</f>
        <v>0101</v>
      </c>
      <c r="B2" s="92">
        <v>1</v>
      </c>
      <c r="C2" s="92">
        <v>1</v>
      </c>
      <c r="D2" s="92" t="s">
        <v>40</v>
      </c>
      <c r="E2" s="92" t="s">
        <v>63</v>
      </c>
      <c r="F2" s="92">
        <v>100</v>
      </c>
      <c r="G2" s="92" t="s">
        <v>64</v>
      </c>
      <c r="H2" s="91"/>
    </row>
    <row r="3" spans="1:8">
      <c r="A3" s="66" t="str">
        <f t="shared" si="0"/>
        <v>0102</v>
      </c>
      <c r="B3" s="92">
        <v>1</v>
      </c>
      <c r="C3" s="92">
        <v>2</v>
      </c>
      <c r="D3" s="92" t="s">
        <v>40</v>
      </c>
      <c r="E3" s="92" t="s">
        <v>63</v>
      </c>
      <c r="F3" s="92">
        <v>200</v>
      </c>
      <c r="G3" s="92" t="s">
        <v>65</v>
      </c>
      <c r="H3" s="91"/>
    </row>
    <row r="4" spans="1:8">
      <c r="A4" s="66" t="str">
        <f t="shared" si="0"/>
        <v>0103</v>
      </c>
      <c r="B4" s="92">
        <v>1</v>
      </c>
      <c r="C4" s="92">
        <v>3</v>
      </c>
      <c r="D4" s="92" t="s">
        <v>40</v>
      </c>
      <c r="E4" s="92" t="s">
        <v>63</v>
      </c>
      <c r="F4" s="92">
        <v>300</v>
      </c>
      <c r="G4" s="92" t="s">
        <v>70</v>
      </c>
      <c r="H4" s="91"/>
    </row>
    <row r="5" spans="1:8">
      <c r="A5" s="66" t="str">
        <f t="shared" si="0"/>
        <v>0104</v>
      </c>
      <c r="B5" s="92">
        <v>1</v>
      </c>
      <c r="C5" s="92">
        <v>4</v>
      </c>
      <c r="D5" s="92" t="s">
        <v>40</v>
      </c>
      <c r="E5" s="92" t="s">
        <v>63</v>
      </c>
      <c r="F5" s="92">
        <v>400</v>
      </c>
      <c r="G5" s="92" t="s">
        <v>71</v>
      </c>
      <c r="H5" s="91"/>
    </row>
    <row r="6" spans="1:8">
      <c r="A6" s="66" t="str">
        <f t="shared" si="0"/>
        <v>0105</v>
      </c>
      <c r="B6" s="92">
        <v>1</v>
      </c>
      <c r="C6" s="92">
        <v>5</v>
      </c>
      <c r="D6" s="92" t="s">
        <v>40</v>
      </c>
      <c r="E6" s="92" t="s">
        <v>63</v>
      </c>
      <c r="F6" s="92">
        <v>500</v>
      </c>
      <c r="G6" s="92" t="s">
        <v>66</v>
      </c>
      <c r="H6" s="91"/>
    </row>
    <row r="7" spans="1:8">
      <c r="A7" s="66" t="str">
        <f t="shared" si="0"/>
        <v>0106</v>
      </c>
      <c r="B7" s="92">
        <v>1</v>
      </c>
      <c r="C7" s="92">
        <v>6</v>
      </c>
      <c r="D7" s="92" t="s">
        <v>40</v>
      </c>
      <c r="E7" s="92" t="s">
        <v>63</v>
      </c>
      <c r="F7" s="92">
        <v>600</v>
      </c>
      <c r="G7" s="92" t="s">
        <v>67</v>
      </c>
      <c r="H7" s="91"/>
    </row>
    <row r="8" spans="1:8">
      <c r="A8" s="66" t="str">
        <f t="shared" si="0"/>
        <v>0107</v>
      </c>
      <c r="B8" s="92">
        <v>1</v>
      </c>
      <c r="C8" s="92">
        <v>7</v>
      </c>
      <c r="D8" s="92" t="s">
        <v>40</v>
      </c>
      <c r="E8" s="92" t="s">
        <v>63</v>
      </c>
      <c r="F8" s="92">
        <v>700</v>
      </c>
      <c r="G8" s="92" t="s">
        <v>68</v>
      </c>
      <c r="H8" s="91"/>
    </row>
    <row r="9" spans="1:8">
      <c r="A9" s="66" t="str">
        <f t="shared" si="0"/>
        <v>0108</v>
      </c>
      <c r="B9" s="93">
        <v>1</v>
      </c>
      <c r="C9" s="93">
        <v>8</v>
      </c>
      <c r="D9" s="93" t="s">
        <v>40</v>
      </c>
      <c r="E9" s="93" t="s">
        <v>63</v>
      </c>
      <c r="F9" s="92">
        <v>800</v>
      </c>
      <c r="G9" s="94" t="s">
        <v>69</v>
      </c>
    </row>
    <row r="10" spans="1:8">
      <c r="A10" s="66" t="str">
        <f t="shared" si="0"/>
        <v>0109</v>
      </c>
      <c r="B10" s="93">
        <v>1</v>
      </c>
      <c r="C10" s="93">
        <v>9</v>
      </c>
      <c r="D10" s="93" t="s">
        <v>40</v>
      </c>
      <c r="E10" s="93" t="s">
        <v>63</v>
      </c>
      <c r="F10" s="92">
        <v>900</v>
      </c>
      <c r="G10" s="94" t="s">
        <v>72</v>
      </c>
    </row>
    <row r="11" spans="1:8">
      <c r="A11" s="66" t="str">
        <f t="shared" si="0"/>
        <v>0110</v>
      </c>
      <c r="B11" s="93">
        <v>1</v>
      </c>
      <c r="C11" s="93">
        <v>10</v>
      </c>
      <c r="D11" s="93" t="s">
        <v>40</v>
      </c>
      <c r="E11" s="93" t="s">
        <v>63</v>
      </c>
      <c r="F11" s="92">
        <v>1000</v>
      </c>
      <c r="G11" s="93" t="s">
        <v>58</v>
      </c>
    </row>
    <row r="12" spans="1:8">
      <c r="A12" s="66" t="str">
        <f t="shared" ref="A12" si="1">CONCATENATE(TEXT(B12,"00"),TEXT(C12,"00"))</f>
        <v>0111</v>
      </c>
      <c r="B12" s="93">
        <v>1</v>
      </c>
      <c r="C12" s="93">
        <v>11</v>
      </c>
      <c r="D12" s="93" t="s">
        <v>40</v>
      </c>
      <c r="E12" s="93" t="s">
        <v>63</v>
      </c>
      <c r="F12" s="92">
        <v>1100</v>
      </c>
      <c r="G12" s="94" t="s">
        <v>73</v>
      </c>
    </row>
    <row r="13" spans="1:8">
      <c r="A13" s="66" t="str">
        <f t="shared" si="0"/>
        <v>0201</v>
      </c>
      <c r="B13" s="93">
        <v>2</v>
      </c>
      <c r="C13" s="93">
        <v>1</v>
      </c>
      <c r="D13" s="93" t="s">
        <v>41</v>
      </c>
      <c r="E13" s="94" t="s">
        <v>74</v>
      </c>
      <c r="F13" s="93">
        <v>700</v>
      </c>
      <c r="G13" s="94" t="s">
        <v>83</v>
      </c>
    </row>
    <row r="14" spans="1:8">
      <c r="A14" s="66" t="str">
        <f t="shared" ref="A14" si="2">CONCATENATE(TEXT(B14,"00"),TEXT(C14,"00"))</f>
        <v>0202</v>
      </c>
      <c r="B14" s="93">
        <v>2</v>
      </c>
      <c r="C14" s="93">
        <v>2</v>
      </c>
      <c r="D14" s="93" t="s">
        <v>41</v>
      </c>
      <c r="E14" s="94" t="s">
        <v>74</v>
      </c>
      <c r="F14" s="93">
        <v>710</v>
      </c>
      <c r="G14" s="94" t="s">
        <v>86</v>
      </c>
    </row>
    <row r="15" spans="1:8">
      <c r="A15" s="66" t="str">
        <f t="shared" si="0"/>
        <v>0203</v>
      </c>
      <c r="B15" s="93">
        <v>2</v>
      </c>
      <c r="C15" s="93">
        <v>3</v>
      </c>
      <c r="D15" s="93" t="s">
        <v>41</v>
      </c>
      <c r="E15" s="94" t="s">
        <v>74</v>
      </c>
      <c r="F15" s="93">
        <v>720</v>
      </c>
      <c r="G15" s="94" t="s">
        <v>62</v>
      </c>
    </row>
    <row r="16" spans="1:8">
      <c r="A16" s="66" t="str">
        <f t="shared" si="0"/>
        <v>0301</v>
      </c>
      <c r="B16" s="93">
        <v>3</v>
      </c>
      <c r="C16" s="93">
        <v>1</v>
      </c>
      <c r="D16" s="93" t="s">
        <v>42</v>
      </c>
      <c r="E16" s="94" t="s">
        <v>75</v>
      </c>
      <c r="F16" s="93">
        <v>500</v>
      </c>
      <c r="G16" s="93" t="s">
        <v>45</v>
      </c>
    </row>
    <row r="17" spans="1:7">
      <c r="A17" s="66" t="str">
        <f t="shared" si="0"/>
        <v>0302</v>
      </c>
      <c r="B17" s="93">
        <v>3</v>
      </c>
      <c r="C17" s="93">
        <v>2</v>
      </c>
      <c r="D17" s="93" t="s">
        <v>42</v>
      </c>
      <c r="E17" s="93" t="s">
        <v>75</v>
      </c>
      <c r="F17" s="93">
        <v>505</v>
      </c>
      <c r="G17" s="93" t="s">
        <v>46</v>
      </c>
    </row>
    <row r="18" spans="1:7">
      <c r="A18" s="66" t="str">
        <f t="shared" si="0"/>
        <v>0303</v>
      </c>
      <c r="B18" s="93">
        <v>3</v>
      </c>
      <c r="C18" s="93">
        <v>3</v>
      </c>
      <c r="D18" s="93" t="s">
        <v>42</v>
      </c>
      <c r="E18" s="93" t="s">
        <v>75</v>
      </c>
      <c r="F18" s="93">
        <v>510</v>
      </c>
      <c r="G18" s="93" t="s">
        <v>47</v>
      </c>
    </row>
    <row r="19" spans="1:7">
      <c r="A19" s="66" t="str">
        <f t="shared" si="0"/>
        <v>0304</v>
      </c>
      <c r="B19" s="93">
        <v>3</v>
      </c>
      <c r="C19" s="93">
        <v>4</v>
      </c>
      <c r="D19" s="93" t="s">
        <v>42</v>
      </c>
      <c r="E19" s="93" t="s">
        <v>75</v>
      </c>
      <c r="F19" s="93">
        <v>520</v>
      </c>
      <c r="G19" s="93" t="s">
        <v>17</v>
      </c>
    </row>
    <row r="20" spans="1:7">
      <c r="A20" s="66" t="str">
        <f t="shared" si="0"/>
        <v>0305</v>
      </c>
      <c r="B20" s="93">
        <v>3</v>
      </c>
      <c r="C20" s="93">
        <v>5</v>
      </c>
      <c r="D20" s="93" t="s">
        <v>42</v>
      </c>
      <c r="E20" s="93" t="s">
        <v>75</v>
      </c>
      <c r="F20" s="93">
        <v>530</v>
      </c>
      <c r="G20" s="93" t="s">
        <v>18</v>
      </c>
    </row>
    <row r="21" spans="1:7">
      <c r="A21" s="66" t="str">
        <f t="shared" si="0"/>
        <v>0306</v>
      </c>
      <c r="B21" s="93">
        <v>3</v>
      </c>
      <c r="C21" s="93">
        <v>6</v>
      </c>
      <c r="D21" s="93" t="s">
        <v>42</v>
      </c>
      <c r="E21" s="93" t="s">
        <v>75</v>
      </c>
      <c r="F21" s="93">
        <v>535</v>
      </c>
      <c r="G21" s="93" t="s">
        <v>48</v>
      </c>
    </row>
    <row r="22" spans="1:7">
      <c r="A22" s="66" t="str">
        <f t="shared" si="0"/>
        <v>0307</v>
      </c>
      <c r="B22" s="93">
        <v>3</v>
      </c>
      <c r="C22" s="93">
        <v>7</v>
      </c>
      <c r="D22" s="93" t="s">
        <v>42</v>
      </c>
      <c r="E22" s="93" t="s">
        <v>75</v>
      </c>
      <c r="F22" s="93">
        <v>540</v>
      </c>
      <c r="G22" s="93" t="s">
        <v>49</v>
      </c>
    </row>
    <row r="23" spans="1:7">
      <c r="A23" s="66" t="str">
        <f t="shared" si="0"/>
        <v>0308</v>
      </c>
      <c r="B23" s="93">
        <v>3</v>
      </c>
      <c r="C23" s="93">
        <v>8</v>
      </c>
      <c r="D23" s="93" t="s">
        <v>42</v>
      </c>
      <c r="E23" s="93" t="s">
        <v>75</v>
      </c>
      <c r="F23" s="93">
        <v>545</v>
      </c>
      <c r="G23" s="93" t="s">
        <v>50</v>
      </c>
    </row>
    <row r="24" spans="1:7">
      <c r="A24" s="66" t="str">
        <f t="shared" si="0"/>
        <v>0309</v>
      </c>
      <c r="B24" s="93">
        <v>3</v>
      </c>
      <c r="C24" s="93">
        <v>9</v>
      </c>
      <c r="D24" s="93" t="s">
        <v>42</v>
      </c>
      <c r="E24" s="93" t="s">
        <v>75</v>
      </c>
      <c r="F24" s="93">
        <v>550</v>
      </c>
      <c r="G24" s="93" t="s">
        <v>19</v>
      </c>
    </row>
    <row r="25" spans="1:7">
      <c r="A25" s="66" t="str">
        <f t="shared" si="0"/>
        <v>0310</v>
      </c>
      <c r="B25" s="93">
        <v>3</v>
      </c>
      <c r="C25" s="93">
        <v>10</v>
      </c>
      <c r="D25" s="93" t="s">
        <v>42</v>
      </c>
      <c r="E25" s="93" t="s">
        <v>75</v>
      </c>
      <c r="F25" s="93">
        <v>555</v>
      </c>
      <c r="G25" s="93" t="s">
        <v>20</v>
      </c>
    </row>
    <row r="26" spans="1:7">
      <c r="A26" s="66" t="str">
        <f t="shared" si="0"/>
        <v>0311</v>
      </c>
      <c r="B26" s="93">
        <v>3</v>
      </c>
      <c r="C26" s="93">
        <v>11</v>
      </c>
      <c r="D26" s="93" t="s">
        <v>42</v>
      </c>
      <c r="E26" s="93" t="s">
        <v>75</v>
      </c>
      <c r="F26" s="93">
        <v>560</v>
      </c>
      <c r="G26" s="93" t="s">
        <v>44</v>
      </c>
    </row>
    <row r="27" spans="1:7">
      <c r="A27" s="66" t="str">
        <f t="shared" si="0"/>
        <v>0312</v>
      </c>
      <c r="B27" s="93">
        <v>3</v>
      </c>
      <c r="C27" s="93">
        <v>12</v>
      </c>
      <c r="D27" s="93" t="s">
        <v>42</v>
      </c>
      <c r="E27" s="93" t="s">
        <v>75</v>
      </c>
      <c r="F27" s="93">
        <v>565</v>
      </c>
      <c r="G27" s="93" t="s">
        <v>51</v>
      </c>
    </row>
    <row r="28" spans="1:7">
      <c r="A28" s="66" t="str">
        <f t="shared" si="0"/>
        <v>0313</v>
      </c>
      <c r="B28" s="93">
        <v>3</v>
      </c>
      <c r="C28" s="93">
        <v>13</v>
      </c>
      <c r="D28" s="93" t="s">
        <v>42</v>
      </c>
      <c r="E28" s="93" t="s">
        <v>75</v>
      </c>
      <c r="F28" s="93">
        <v>570</v>
      </c>
      <c r="G28" s="93" t="s">
        <v>52</v>
      </c>
    </row>
    <row r="29" spans="1:7">
      <c r="A29" s="66" t="str">
        <f t="shared" si="0"/>
        <v>0314</v>
      </c>
      <c r="B29" s="93">
        <v>3</v>
      </c>
      <c r="C29" s="93">
        <v>14</v>
      </c>
      <c r="D29" s="93" t="s">
        <v>42</v>
      </c>
      <c r="E29" s="93" t="s">
        <v>75</v>
      </c>
      <c r="F29" s="93">
        <v>575</v>
      </c>
      <c r="G29" s="93" t="s">
        <v>53</v>
      </c>
    </row>
    <row r="30" spans="1:7">
      <c r="A30" s="66" t="str">
        <f t="shared" si="0"/>
        <v>0315</v>
      </c>
      <c r="B30" s="93">
        <v>3</v>
      </c>
      <c r="C30" s="93">
        <v>15</v>
      </c>
      <c r="D30" s="93" t="s">
        <v>42</v>
      </c>
      <c r="E30" s="93" t="s">
        <v>75</v>
      </c>
      <c r="F30" s="93">
        <v>595</v>
      </c>
      <c r="G30" s="93" t="s">
        <v>54</v>
      </c>
    </row>
    <row r="31" spans="1:7">
      <c r="A31" s="66" t="str">
        <f t="shared" si="0"/>
        <v>0316</v>
      </c>
      <c r="B31" s="93">
        <v>3</v>
      </c>
      <c r="C31" s="93">
        <v>16</v>
      </c>
      <c r="D31" s="93" t="s">
        <v>42</v>
      </c>
      <c r="E31" s="93" t="s">
        <v>75</v>
      </c>
      <c r="F31" s="93">
        <v>599</v>
      </c>
      <c r="G31" s="92" t="s">
        <v>13</v>
      </c>
    </row>
    <row r="32" spans="1:7">
      <c r="A32" s="66" t="str">
        <f t="shared" si="0"/>
        <v>0317</v>
      </c>
      <c r="B32" s="93">
        <v>3</v>
      </c>
      <c r="C32" s="93">
        <v>17</v>
      </c>
      <c r="D32" s="93" t="s">
        <v>42</v>
      </c>
      <c r="E32" s="93" t="s">
        <v>75</v>
      </c>
      <c r="F32" s="93">
        <v>599</v>
      </c>
      <c r="G32" s="92" t="s">
        <v>55</v>
      </c>
    </row>
    <row r="33" spans="1:7">
      <c r="A33" s="66" t="str">
        <f t="shared" si="0"/>
        <v>0318</v>
      </c>
      <c r="B33" s="93">
        <v>3</v>
      </c>
      <c r="C33" s="93">
        <v>18</v>
      </c>
      <c r="D33" s="93" t="s">
        <v>42</v>
      </c>
      <c r="E33" s="93" t="s">
        <v>75</v>
      </c>
      <c r="F33" s="93">
        <v>599</v>
      </c>
      <c r="G33" s="93" t="s">
        <v>56</v>
      </c>
    </row>
    <row r="34" spans="1:7">
      <c r="A34" s="66" t="str">
        <f t="shared" ref="A34:A36" si="3">CONCATENATE(TEXT(B34,"00"),TEXT(C34,"00"))</f>
        <v>9801</v>
      </c>
      <c r="B34" s="93">
        <v>98</v>
      </c>
      <c r="C34" s="93">
        <v>1</v>
      </c>
      <c r="D34" s="94" t="s">
        <v>57</v>
      </c>
      <c r="E34" s="94" t="s">
        <v>76</v>
      </c>
      <c r="F34" s="93">
        <v>110</v>
      </c>
      <c r="G34" s="94" t="s">
        <v>77</v>
      </c>
    </row>
    <row r="35" spans="1:7">
      <c r="A35" s="66" t="str">
        <f t="shared" si="3"/>
        <v>9901</v>
      </c>
      <c r="B35" s="93">
        <v>99</v>
      </c>
      <c r="C35" s="93">
        <v>1</v>
      </c>
      <c r="D35" s="93" t="s">
        <v>43</v>
      </c>
      <c r="E35" s="94" t="s">
        <v>78</v>
      </c>
      <c r="F35" s="93">
        <v>900</v>
      </c>
      <c r="G35" s="94" t="s">
        <v>79</v>
      </c>
    </row>
    <row r="36" spans="1:7">
      <c r="A36" s="66" t="str">
        <f t="shared" si="3"/>
        <v>9902</v>
      </c>
      <c r="B36" s="93">
        <v>99</v>
      </c>
      <c r="C36" s="93">
        <v>2</v>
      </c>
      <c r="D36" s="93" t="s">
        <v>43</v>
      </c>
      <c r="E36" s="94" t="s">
        <v>80</v>
      </c>
      <c r="F36" s="93">
        <v>910</v>
      </c>
      <c r="G36" s="94" t="s">
        <v>82</v>
      </c>
    </row>
    <row r="37" spans="1:7">
      <c r="A37" s="66" t="str">
        <f t="shared" ref="A37" si="4">CONCATENATE(TEXT(B37,"00"),TEXT(C37,"00"))</f>
        <v>9941</v>
      </c>
      <c r="B37" s="93">
        <v>99</v>
      </c>
      <c r="C37" s="93">
        <v>41</v>
      </c>
      <c r="D37" s="94" t="s">
        <v>61</v>
      </c>
      <c r="E37" s="94" t="s">
        <v>96</v>
      </c>
      <c r="F37" s="93">
        <v>941</v>
      </c>
      <c r="G37" s="94" t="s">
        <v>81</v>
      </c>
    </row>
    <row r="38" spans="1:7">
      <c r="A38" s="66" t="str">
        <f t="shared" ref="A38" si="5">CONCATENATE(TEXT(B38,"00"),TEXT(C38,"00"))</f>
        <v>9951</v>
      </c>
      <c r="B38" s="93">
        <v>99</v>
      </c>
      <c r="C38" s="93">
        <v>51</v>
      </c>
      <c r="D38" s="94" t="s">
        <v>61</v>
      </c>
      <c r="E38" s="94" t="s">
        <v>95</v>
      </c>
      <c r="F38" s="93">
        <v>951</v>
      </c>
      <c r="G38" s="94" t="s">
        <v>94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勤務報告</vt:lpstr>
      <vt:lpstr>祝日等</vt:lpstr>
      <vt:lpstr>mytask</vt:lpstr>
      <vt:lpstr>Holyday</vt:lpstr>
      <vt:lpstr>勤務報告!Print_Area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2017-05-31T00:35:41Z</dcterms:created>
  <dcterms:modified xsi:type="dcterms:W3CDTF">2024-01-15T04:32:23Z</dcterms:modified>
</cp:coreProperties>
</file>